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60" windowWidth="15180" windowHeight="8595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_FilterDatabase" localSheetId="1" hidden="1">'2'!$A$11:$N$130</definedName>
    <definedName name="_xlnm._FilterDatabase" localSheetId="2" hidden="1">'3'!$A$11:$M$138</definedName>
    <definedName name="_xlnm._FilterDatabase" localSheetId="3" hidden="1">'4'!$A$20:$N$141</definedName>
    <definedName name="_xlnm.Print_Titles" localSheetId="0">'1'!$10:$11</definedName>
    <definedName name="_xlnm.Print_Titles" localSheetId="1">'2'!$10:$11</definedName>
    <definedName name="_xlnm.Print_Titles" localSheetId="2">'3'!$10:$11</definedName>
    <definedName name="_xlnm.Print_Titles" localSheetId="3">'4'!$19:$20</definedName>
    <definedName name="_xlnm.Print_Titles" localSheetId="4">'5'!$A$16:$IV$16</definedName>
    <definedName name="_xlnm.Print_Area" localSheetId="0">'1'!$A$1:$I$72</definedName>
    <definedName name="_xlnm.Print_Area" localSheetId="1">'2'!$A$1:$R$146</definedName>
    <definedName name="_xlnm.Print_Area" localSheetId="2">'3'!$A$1:$Q$143</definedName>
    <definedName name="_xlnm.Print_Area" localSheetId="3">'4'!$A$1:$R$145</definedName>
    <definedName name="_xlnm.Print_Area" localSheetId="4">'5'!$A$1:$E$31</definedName>
    <definedName name="_xlnm.Print_Area" localSheetId="5">'6'!$A$1:$D$25</definedName>
  </definedNames>
  <calcPr calcId="144525"/>
</workbook>
</file>

<file path=xl/calcChain.xml><?xml version="1.0" encoding="utf-8"?>
<calcChain xmlns="http://schemas.openxmlformats.org/spreadsheetml/2006/main">
  <c r="H51" i="1" l="1"/>
  <c r="I69" i="1"/>
  <c r="I25" i="1" l="1"/>
  <c r="G72" i="1"/>
  <c r="H72" i="1"/>
  <c r="F72" i="1"/>
  <c r="I72" i="1" l="1"/>
  <c r="H70" i="1"/>
  <c r="D23" i="6"/>
  <c r="D16" i="6"/>
  <c r="D15" i="6"/>
  <c r="C23" i="6"/>
  <c r="B23" i="6"/>
  <c r="C16" i="6"/>
  <c r="B16" i="6"/>
  <c r="E30" i="5"/>
  <c r="E31" i="5"/>
  <c r="E29" i="5"/>
  <c r="D27" i="5"/>
  <c r="E27" i="5" s="1"/>
  <c r="D31" i="5"/>
  <c r="R34" i="4"/>
  <c r="Q122" i="4"/>
  <c r="O122" i="4"/>
  <c r="Q119" i="4"/>
  <c r="O119" i="4"/>
  <c r="O46" i="4"/>
  <c r="Q56" i="4"/>
  <c r="O56" i="4"/>
  <c r="Q58" i="4"/>
  <c r="O58" i="4"/>
  <c r="P34" i="4"/>
  <c r="Q34" i="4"/>
  <c r="O34" i="4"/>
  <c r="Q35" i="4"/>
  <c r="O35" i="4"/>
  <c r="R36" i="4"/>
  <c r="R37" i="4"/>
  <c r="R38" i="4"/>
  <c r="R39" i="4"/>
  <c r="R40" i="4"/>
  <c r="R41" i="4"/>
  <c r="R42" i="4"/>
  <c r="R43" i="4"/>
  <c r="R44" i="4"/>
  <c r="R45" i="4"/>
  <c r="Q45" i="4"/>
  <c r="O45" i="4"/>
  <c r="A45" i="4"/>
  <c r="R23" i="4"/>
  <c r="R24" i="4"/>
  <c r="R25" i="4"/>
  <c r="R26" i="4"/>
  <c r="R27" i="4"/>
  <c r="R28" i="4"/>
  <c r="R29" i="4"/>
  <c r="R30" i="4"/>
  <c r="R31" i="4"/>
  <c r="R32" i="4"/>
  <c r="R47" i="4"/>
  <c r="R48" i="4"/>
  <c r="R49" i="4"/>
  <c r="R50" i="4"/>
  <c r="R51" i="4"/>
  <c r="R52" i="4"/>
  <c r="R53" i="4"/>
  <c r="R54" i="4"/>
  <c r="R55" i="4"/>
  <c r="R59" i="4"/>
  <c r="R60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5" i="4"/>
  <c r="R106" i="4"/>
  <c r="R107" i="4"/>
  <c r="R108" i="4"/>
  <c r="R109" i="4"/>
  <c r="R110" i="4"/>
  <c r="R111" i="4"/>
  <c r="R112" i="4"/>
  <c r="R113" i="4"/>
  <c r="R114" i="4"/>
  <c r="R116" i="4"/>
  <c r="R117" i="4"/>
  <c r="R118" i="4"/>
  <c r="R121" i="4"/>
  <c r="Q12" i="3"/>
  <c r="O15" i="3"/>
  <c r="P15" i="3"/>
  <c r="P140" i="3"/>
  <c r="Q140" i="3" s="1"/>
  <c r="P117" i="3"/>
  <c r="N140" i="3"/>
  <c r="N117" i="3"/>
  <c r="P71" i="3"/>
  <c r="Q71" i="3" s="1"/>
  <c r="N71" i="3"/>
  <c r="P42" i="3"/>
  <c r="N42" i="3"/>
  <c r="P24" i="3"/>
  <c r="N24" i="3"/>
  <c r="O16" i="3"/>
  <c r="P16" i="3"/>
  <c r="N16" i="3"/>
  <c r="N22" i="3" s="1"/>
  <c r="Q17" i="3"/>
  <c r="Q18" i="3"/>
  <c r="Q19" i="3"/>
  <c r="Q20" i="3"/>
  <c r="Q21" i="3"/>
  <c r="Q23" i="3"/>
  <c r="Q24" i="3"/>
  <c r="Q25" i="3"/>
  <c r="Q26" i="3"/>
  <c r="Q27" i="3"/>
  <c r="Q28" i="3"/>
  <c r="Q29" i="3"/>
  <c r="Q30" i="3"/>
  <c r="Q31" i="3"/>
  <c r="Q32" i="3"/>
  <c r="Q33" i="3"/>
  <c r="Q36" i="3"/>
  <c r="Q37" i="3"/>
  <c r="Q38" i="3"/>
  <c r="Q39" i="3"/>
  <c r="Q40" i="3"/>
  <c r="Q43" i="3"/>
  <c r="Q44" i="3"/>
  <c r="Q45" i="3"/>
  <c r="Q47" i="3"/>
  <c r="Q48" i="3"/>
  <c r="Q49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6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P33" i="3"/>
  <c r="N33" i="3"/>
  <c r="A33" i="3"/>
  <c r="Q117" i="3" l="1"/>
  <c r="Q42" i="3"/>
  <c r="Q16" i="3"/>
  <c r="P15" i="2"/>
  <c r="Q15" i="2"/>
  <c r="O15" i="2"/>
  <c r="P20" i="2"/>
  <c r="Q20" i="2"/>
  <c r="O20" i="2"/>
  <c r="Q41" i="2"/>
  <c r="Q42" i="2"/>
  <c r="Q43" i="2"/>
  <c r="R16" i="2"/>
  <c r="R17" i="2"/>
  <c r="R18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8" i="2"/>
  <c r="R39" i="2"/>
  <c r="R40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20" i="2"/>
  <c r="R121" i="2"/>
  <c r="R122" i="2"/>
  <c r="R123" i="2"/>
  <c r="R125" i="2"/>
  <c r="R126" i="2"/>
  <c r="R127" i="2"/>
  <c r="R128" i="2"/>
  <c r="R129" i="2"/>
  <c r="R130" i="2"/>
  <c r="H69" i="1"/>
  <c r="H52" i="1"/>
  <c r="G51" i="1"/>
  <c r="G25" i="1"/>
  <c r="G22" i="1"/>
  <c r="G12" i="1"/>
  <c r="G52" i="1"/>
  <c r="H28" i="1" l="1"/>
  <c r="H25" i="1" s="1"/>
  <c r="H22" i="1" s="1"/>
  <c r="H59" i="1"/>
  <c r="H14" i="1"/>
  <c r="H19" i="1"/>
  <c r="H20" i="1"/>
  <c r="F19" i="1"/>
  <c r="F20" i="1"/>
  <c r="F12" i="1"/>
  <c r="G70" i="1"/>
  <c r="G69" i="1" s="1"/>
  <c r="F51" i="1"/>
  <c r="F52" i="1"/>
  <c r="I59" i="1"/>
  <c r="I60" i="1"/>
  <c r="I61" i="1"/>
  <c r="H60" i="1"/>
  <c r="F59" i="1"/>
  <c r="F60" i="1"/>
  <c r="H63" i="1"/>
  <c r="H62" i="1"/>
  <c r="F63" i="1"/>
  <c r="F62" i="1"/>
  <c r="I62" i="1" s="1"/>
  <c r="I15" i="1"/>
  <c r="I16" i="1"/>
  <c r="I18" i="1"/>
  <c r="I21" i="1"/>
  <c r="I24" i="1"/>
  <c r="I27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5" i="1"/>
  <c r="I58" i="1"/>
  <c r="I64" i="1"/>
  <c r="I65" i="1"/>
  <c r="I67" i="1"/>
  <c r="I68" i="1"/>
  <c r="B15" i="6" l="1"/>
  <c r="C15" i="6" l="1"/>
  <c r="P122" i="4"/>
  <c r="P120" i="4"/>
  <c r="P119" i="4"/>
  <c r="N122" i="4"/>
  <c r="N120" i="4"/>
  <c r="N119" i="4"/>
  <c r="P58" i="4"/>
  <c r="R58" i="4" s="1"/>
  <c r="P57" i="4"/>
  <c r="P56" i="4"/>
  <c r="R56" i="4" s="1"/>
  <c r="N57" i="4"/>
  <c r="N56" i="4"/>
  <c r="N58" i="4"/>
  <c r="P63" i="4"/>
  <c r="N63" i="4"/>
  <c r="P35" i="4"/>
  <c r="P43" i="4"/>
  <c r="N35" i="4"/>
  <c r="N43" i="4"/>
  <c r="O140" i="3"/>
  <c r="O139" i="3"/>
  <c r="O117" i="3"/>
  <c r="O71" i="3"/>
  <c r="O53" i="3"/>
  <c r="P45" i="3"/>
  <c r="P44" i="3"/>
  <c r="P43" i="3"/>
  <c r="O46" i="3"/>
  <c r="O42" i="3"/>
  <c r="O32" i="3"/>
  <c r="O24" i="3"/>
  <c r="M53" i="3"/>
  <c r="M46" i="3"/>
  <c r="M42" i="3"/>
  <c r="M32" i="3"/>
  <c r="M24" i="3"/>
  <c r="O43" i="2"/>
  <c r="H66" i="1"/>
  <c r="F29" i="1"/>
  <c r="G29" i="1"/>
  <c r="G24" i="1"/>
  <c r="R122" i="4" l="1"/>
  <c r="R57" i="4"/>
  <c r="R35" i="4"/>
  <c r="R119" i="4"/>
  <c r="R120" i="4"/>
  <c r="M41" i="3"/>
  <c r="M35" i="3" s="1"/>
  <c r="O42" i="2"/>
  <c r="N41" i="3"/>
  <c r="D17" i="6"/>
  <c r="D18" i="6"/>
  <c r="D19" i="6"/>
  <c r="D20" i="6"/>
  <c r="D21" i="6"/>
  <c r="D22" i="6"/>
  <c r="Q46" i="4"/>
  <c r="R46" i="4" s="1"/>
  <c r="Q40" i="4"/>
  <c r="O40" i="4"/>
  <c r="A115" i="4"/>
  <c r="A58" i="4"/>
  <c r="A57" i="4"/>
  <c r="A56" i="4"/>
  <c r="A46" i="4"/>
  <c r="A43" i="4"/>
  <c r="A40" i="4"/>
  <c r="A35" i="4"/>
  <c r="A33" i="4"/>
  <c r="O120" i="3"/>
  <c r="P120" i="3"/>
  <c r="O126" i="3"/>
  <c r="P126" i="3" s="1"/>
  <c r="N30" i="3"/>
  <c r="P30" i="3"/>
  <c r="N31" i="3"/>
  <c r="P31" i="3"/>
  <c r="P29" i="3"/>
  <c r="N29" i="3"/>
  <c r="A140" i="3"/>
  <c r="A139" i="3"/>
  <c r="A117" i="3"/>
  <c r="A115" i="3"/>
  <c r="A114" i="3"/>
  <c r="A113" i="3"/>
  <c r="A100" i="3"/>
  <c r="A71" i="3"/>
  <c r="A70" i="3"/>
  <c r="A69" i="3"/>
  <c r="A68" i="3"/>
  <c r="A67" i="3"/>
  <c r="A46" i="3"/>
  <c r="A42" i="3"/>
  <c r="D41" i="3"/>
  <c r="A41" i="3"/>
  <c r="A35" i="3"/>
  <c r="A34" i="3"/>
  <c r="A22" i="3"/>
  <c r="A34" i="4" s="1"/>
  <c r="A16" i="3"/>
  <c r="A15" i="3"/>
  <c r="A14" i="3"/>
  <c r="A32" i="3"/>
  <c r="A29" i="3"/>
  <c r="A24" i="3"/>
  <c r="P19" i="2"/>
  <c r="P119" i="2"/>
  <c r="P118" i="2" s="1"/>
  <c r="P76" i="2"/>
  <c r="P75" i="2" s="1"/>
  <c r="N76" i="2"/>
  <c r="N75" i="2"/>
  <c r="P37" i="2"/>
  <c r="P36" i="2" s="1"/>
  <c r="N37" i="2"/>
  <c r="N36" i="2" s="1"/>
  <c r="N20" i="2"/>
  <c r="N19" i="2" s="1"/>
  <c r="I63" i="1"/>
  <c r="G63" i="1"/>
  <c r="G66" i="1"/>
  <c r="G57" i="1"/>
  <c r="G56" i="1" s="1"/>
  <c r="E57" i="1"/>
  <c r="E56" i="1" s="1"/>
  <c r="G54" i="1"/>
  <c r="G53" i="1" s="1"/>
  <c r="E54" i="1"/>
  <c r="E53" i="1" s="1"/>
  <c r="E66" i="1"/>
  <c r="N35" i="3" l="1"/>
  <c r="O41" i="2"/>
  <c r="O115" i="4"/>
  <c r="P41" i="3"/>
  <c r="Q41" i="3" s="1"/>
  <c r="E52" i="1"/>
  <c r="E51" i="1" s="1"/>
  <c r="N119" i="2"/>
  <c r="Q62" i="4"/>
  <c r="Q80" i="4"/>
  <c r="O24" i="4"/>
  <c r="O23" i="4" s="1"/>
  <c r="O62" i="4"/>
  <c r="O80" i="4"/>
  <c r="O79" i="4" s="1"/>
  <c r="O78" i="4" s="1"/>
  <c r="O77" i="4" s="1"/>
  <c r="P52" i="3"/>
  <c r="P69" i="3"/>
  <c r="P68" i="3" s="1"/>
  <c r="P67" i="3" s="1"/>
  <c r="P98" i="3"/>
  <c r="P97" i="3" s="1"/>
  <c r="N25" i="3"/>
  <c r="N28" i="3"/>
  <c r="N52" i="3"/>
  <c r="N97" i="3"/>
  <c r="N98" i="3"/>
  <c r="N120" i="3"/>
  <c r="N126" i="3"/>
  <c r="Q122" i="2"/>
  <c r="Q123" i="2"/>
  <c r="Q125" i="2"/>
  <c r="Q126" i="2"/>
  <c r="Q127" i="2"/>
  <c r="Q128" i="2"/>
  <c r="Q129" i="2"/>
  <c r="Q107" i="2"/>
  <c r="Q106" i="2" s="1"/>
  <c r="Q105" i="2" s="1"/>
  <c r="Q113" i="2"/>
  <c r="Q112" i="2" s="1"/>
  <c r="Q111" i="2" s="1"/>
  <c r="Q76" i="2"/>
  <c r="Q75" i="2" s="1"/>
  <c r="Q74" i="2" s="1"/>
  <c r="Q73" i="2" s="1"/>
  <c r="Q39" i="2"/>
  <c r="Q22" i="2"/>
  <c r="Q23" i="2"/>
  <c r="Q24" i="2"/>
  <c r="Q25" i="2"/>
  <c r="Q26" i="2"/>
  <c r="Q27" i="2"/>
  <c r="Q28" i="2"/>
  <c r="Q29" i="2"/>
  <c r="Q30" i="2"/>
  <c r="Q19" i="2"/>
  <c r="O107" i="2"/>
  <c r="O106" i="2" s="1"/>
  <c r="O105" i="2" s="1"/>
  <c r="O113" i="2"/>
  <c r="O112" i="2" s="1"/>
  <c r="O111" i="2" s="1"/>
  <c r="O39" i="2"/>
  <c r="O27" i="2"/>
  <c r="O30" i="3" s="1"/>
  <c r="O28" i="2"/>
  <c r="O31" i="3" s="1"/>
  <c r="O29" i="2"/>
  <c r="O30" i="2"/>
  <c r="O22" i="2"/>
  <c r="O23" i="2"/>
  <c r="N26" i="3" s="1"/>
  <c r="O24" i="2"/>
  <c r="N27" i="3" s="1"/>
  <c r="O25" i="2"/>
  <c r="O26" i="2"/>
  <c r="O61" i="4" l="1"/>
  <c r="R62" i="4"/>
  <c r="N51" i="3"/>
  <c r="Q52" i="3"/>
  <c r="Q79" i="4"/>
  <c r="Q61" i="4"/>
  <c r="P51" i="3"/>
  <c r="O76" i="2"/>
  <c r="P46" i="4"/>
  <c r="O41" i="3"/>
  <c r="O29" i="3"/>
  <c r="P40" i="4"/>
  <c r="P113" i="3"/>
  <c r="P100" i="3" s="1"/>
  <c r="Q115" i="4"/>
  <c r="R115" i="4" s="1"/>
  <c r="Q119" i="2"/>
  <c r="Q118" i="2" s="1"/>
  <c r="Q117" i="2" s="1"/>
  <c r="Q104" i="2" s="1"/>
  <c r="P70" i="3"/>
  <c r="P34" i="3"/>
  <c r="Q37" i="2"/>
  <c r="Q36" i="2" s="1"/>
  <c r="Q35" i="2" s="1"/>
  <c r="O119" i="2"/>
  <c r="O104" i="4"/>
  <c r="O37" i="2"/>
  <c r="P115" i="3"/>
  <c r="P35" i="3"/>
  <c r="Q35" i="3" s="1"/>
  <c r="G23" i="1"/>
  <c r="H57" i="1"/>
  <c r="F66" i="1"/>
  <c r="I66" i="1" s="1"/>
  <c r="F57" i="1"/>
  <c r="H54" i="1"/>
  <c r="H53" i="1" s="1"/>
  <c r="F54" i="1"/>
  <c r="H31" i="1"/>
  <c r="F31" i="1"/>
  <c r="F28" i="1"/>
  <c r="H26" i="1"/>
  <c r="F26" i="1"/>
  <c r="R61" i="4" l="1"/>
  <c r="O33" i="4"/>
  <c r="O21" i="4" s="1"/>
  <c r="N50" i="3"/>
  <c r="Q51" i="3"/>
  <c r="O118" i="2"/>
  <c r="R119" i="2"/>
  <c r="O75" i="2"/>
  <c r="R76" i="2"/>
  <c r="O36" i="2"/>
  <c r="R37" i="2"/>
  <c r="R15" i="2"/>
  <c r="O19" i="2"/>
  <c r="R19" i="2" s="1"/>
  <c r="R20" i="2"/>
  <c r="Q33" i="4"/>
  <c r="Q104" i="4"/>
  <c r="R104" i="4" s="1"/>
  <c r="H30" i="1"/>
  <c r="H12" i="1"/>
  <c r="I31" i="1"/>
  <c r="F56" i="1"/>
  <c r="I57" i="1"/>
  <c r="F53" i="1"/>
  <c r="I54" i="1"/>
  <c r="I26" i="1"/>
  <c r="Q78" i="4"/>
  <c r="P50" i="3"/>
  <c r="P114" i="3"/>
  <c r="F30" i="1"/>
  <c r="H56" i="1"/>
  <c r="Q14" i="2"/>
  <c r="Q12" i="2" s="1"/>
  <c r="P22" i="3"/>
  <c r="Q22" i="3" s="1"/>
  <c r="N34" i="3"/>
  <c r="Q34" i="3" s="1"/>
  <c r="F25" i="1"/>
  <c r="F23" i="1"/>
  <c r="H23" i="1"/>
  <c r="R33" i="4" l="1"/>
  <c r="Q21" i="4"/>
  <c r="R21" i="4" s="1"/>
  <c r="Q50" i="3"/>
  <c r="P14" i="3"/>
  <c r="O117" i="2"/>
  <c r="R118" i="2"/>
  <c r="O74" i="2"/>
  <c r="R75" i="2"/>
  <c r="O35" i="2"/>
  <c r="R36" i="2"/>
  <c r="I30" i="1"/>
  <c r="I56" i="1"/>
  <c r="I53" i="1"/>
  <c r="I23" i="1"/>
  <c r="Q77" i="4"/>
  <c r="F22" i="1"/>
  <c r="I22" i="1" s="1"/>
  <c r="O22" i="4"/>
  <c r="R22" i="4" s="1"/>
  <c r="N15" i="3"/>
  <c r="H13" i="1"/>
  <c r="F14" i="1"/>
  <c r="P12" i="3" l="1"/>
  <c r="P13" i="3" s="1"/>
  <c r="N14" i="3"/>
  <c r="Q14" i="3" s="1"/>
  <c r="Q15" i="3"/>
  <c r="O104" i="2"/>
  <c r="R104" i="2" s="1"/>
  <c r="R117" i="2"/>
  <c r="O73" i="2"/>
  <c r="R73" i="2" s="1"/>
  <c r="R74" i="2"/>
  <c r="R35" i="2"/>
  <c r="O14" i="2"/>
  <c r="I52" i="1"/>
  <c r="I51" i="1"/>
  <c r="F13" i="1"/>
  <c r="I13" i="1" s="1"/>
  <c r="I14" i="1"/>
  <c r="M140" i="3"/>
  <c r="M117" i="3"/>
  <c r="M71" i="3"/>
  <c r="M30" i="3"/>
  <c r="M31" i="3"/>
  <c r="M25" i="3"/>
  <c r="M26" i="3"/>
  <c r="M27" i="3"/>
  <c r="M28" i="3"/>
  <c r="M29" i="3"/>
  <c r="N40" i="4" s="1"/>
  <c r="O12" i="2" l="1"/>
  <c r="R14" i="2"/>
  <c r="N69" i="3"/>
  <c r="Q69" i="3" s="1"/>
  <c r="N70" i="3"/>
  <c r="Q70" i="3" s="1"/>
  <c r="N113" i="3"/>
  <c r="Q113" i="3" s="1"/>
  <c r="N115" i="3"/>
  <c r="Q115" i="3" s="1"/>
  <c r="M115" i="3"/>
  <c r="N46" i="4"/>
  <c r="N34" i="4"/>
  <c r="R12" i="2" l="1"/>
  <c r="C31" i="5"/>
  <c r="N100" i="3"/>
  <c r="Q100" i="3" s="1"/>
  <c r="N114" i="3"/>
  <c r="Q114" i="3" s="1"/>
  <c r="N68" i="3"/>
  <c r="Q68" i="3" s="1"/>
  <c r="O70" i="3"/>
  <c r="M70" i="3"/>
  <c r="N67" i="3" l="1"/>
  <c r="Q67" i="3" s="1"/>
  <c r="P115" i="4"/>
  <c r="P104" i="4" s="1"/>
  <c r="N115" i="4"/>
  <c r="N12" i="3" l="1"/>
  <c r="N62" i="4"/>
  <c r="O115" i="3"/>
  <c r="O22" i="3"/>
  <c r="O35" i="3"/>
  <c r="O34" i="3"/>
  <c r="N13" i="3" l="1"/>
  <c r="Q13" i="3" s="1"/>
  <c r="R131" i="2"/>
  <c r="R135" i="2"/>
  <c r="R140" i="2"/>
  <c r="R141" i="2"/>
  <c r="R142" i="2"/>
  <c r="R143" i="2"/>
  <c r="R144" i="2"/>
  <c r="R145" i="2"/>
  <c r="R146" i="2"/>
  <c r="R147" i="2"/>
  <c r="P43" i="2" l="1"/>
  <c r="P56" i="2"/>
  <c r="P66" i="2"/>
  <c r="P81" i="2"/>
  <c r="P89" i="2"/>
  <c r="P95" i="2"/>
  <c r="P101" i="2"/>
  <c r="P107" i="2"/>
  <c r="P106" i="2" s="1"/>
  <c r="P113" i="2"/>
  <c r="P134" i="2"/>
  <c r="P139" i="2"/>
  <c r="N139" i="2"/>
  <c r="N138" i="2" s="1"/>
  <c r="N137" i="2" s="1"/>
  <c r="N136" i="2" s="1"/>
  <c r="N134" i="2"/>
  <c r="N133" i="2"/>
  <c r="N132" i="2"/>
  <c r="N118" i="2"/>
  <c r="N113" i="2"/>
  <c r="N112" i="2"/>
  <c r="N111" i="2" s="1"/>
  <c r="N107" i="2"/>
  <c r="N106" i="2" s="1"/>
  <c r="N105" i="2" s="1"/>
  <c r="N101" i="2"/>
  <c r="N100" i="2"/>
  <c r="N99" i="2" s="1"/>
  <c r="N95" i="2"/>
  <c r="N94" i="2" s="1"/>
  <c r="N93" i="2" s="1"/>
  <c r="N89" i="2"/>
  <c r="N88" i="2"/>
  <c r="N87" i="2" s="1"/>
  <c r="N81" i="2"/>
  <c r="N80" i="2" s="1"/>
  <c r="N79" i="2" s="1"/>
  <c r="N78" i="2" s="1"/>
  <c r="N74" i="2"/>
  <c r="N66" i="2"/>
  <c r="N65" i="2" s="1"/>
  <c r="N56" i="2"/>
  <c r="N55" i="2" s="1"/>
  <c r="N54" i="2" s="1"/>
  <c r="N43" i="2"/>
  <c r="N42" i="2" s="1"/>
  <c r="N41" i="2" s="1"/>
  <c r="N35" i="2"/>
  <c r="N73" i="2" l="1"/>
  <c r="N117" i="2"/>
  <c r="P105" i="2"/>
  <c r="P112" i="2"/>
  <c r="N86" i="2"/>
  <c r="P80" i="2"/>
  <c r="P100" i="2"/>
  <c r="P94" i="2"/>
  <c r="P88" i="2"/>
  <c r="P65" i="2"/>
  <c r="P55" i="2"/>
  <c r="P42" i="2"/>
  <c r="P133" i="2"/>
  <c r="R134" i="2"/>
  <c r="P138" i="2"/>
  <c r="R139" i="2"/>
  <c r="N15" i="2"/>
  <c r="N104" i="2" l="1"/>
  <c r="P74" i="2"/>
  <c r="P35" i="2"/>
  <c r="P117" i="2"/>
  <c r="P111" i="2"/>
  <c r="P93" i="2"/>
  <c r="P79" i="2"/>
  <c r="P87" i="2"/>
  <c r="P99" i="2"/>
  <c r="P54" i="2"/>
  <c r="P41" i="2"/>
  <c r="N14" i="2"/>
  <c r="P132" i="2"/>
  <c r="R132" i="2" s="1"/>
  <c r="R133" i="2"/>
  <c r="P137" i="2"/>
  <c r="R138" i="2"/>
  <c r="G14" i="1"/>
  <c r="E14" i="1"/>
  <c r="E13" i="1" s="1"/>
  <c r="P14" i="2" l="1"/>
  <c r="G13" i="1"/>
  <c r="P73" i="2"/>
  <c r="P104" i="2"/>
  <c r="P78" i="2"/>
  <c r="P86" i="2"/>
  <c r="N12" i="2"/>
  <c r="P136" i="2"/>
  <c r="R136" i="2" s="1"/>
  <c r="R137" i="2"/>
  <c r="P12" i="2" l="1"/>
  <c r="C89" i="6" l="1"/>
  <c r="B89" i="6"/>
  <c r="B81" i="6"/>
  <c r="C81" i="6" s="1"/>
  <c r="D81" i="6" s="1"/>
  <c r="B80" i="6"/>
  <c r="C80" i="6" s="1"/>
  <c r="D80" i="6" s="1"/>
  <c r="B79" i="6"/>
  <c r="C79" i="6" s="1"/>
  <c r="D79" i="6" s="1"/>
  <c r="B78" i="6"/>
  <c r="C78" i="6" s="1"/>
  <c r="D78" i="6" s="1"/>
  <c r="D30" i="5"/>
  <c r="C30" i="5"/>
  <c r="C21" i="5"/>
  <c r="C19" i="5" s="1"/>
  <c r="C20" i="5"/>
  <c r="R143" i="4"/>
  <c r="R142" i="4"/>
  <c r="R141" i="4"/>
  <c r="R140" i="4"/>
  <c r="M140" i="4"/>
  <c r="M139" i="4" s="1"/>
  <c r="M138" i="4" s="1"/>
  <c r="L140" i="4"/>
  <c r="K140" i="4"/>
  <c r="K139" i="4" s="1"/>
  <c r="K138" i="4" s="1"/>
  <c r="J140" i="4"/>
  <c r="J139" i="4" s="1"/>
  <c r="J138" i="4" s="1"/>
  <c r="I140" i="4"/>
  <c r="I139" i="4" s="1"/>
  <c r="I138" i="4" s="1"/>
  <c r="H140" i="4"/>
  <c r="H139" i="4" s="1"/>
  <c r="H138" i="4" s="1"/>
  <c r="R139" i="4"/>
  <c r="L139" i="4"/>
  <c r="L138" i="4" s="1"/>
  <c r="R138" i="4"/>
  <c r="R137" i="4"/>
  <c r="R136" i="4"/>
  <c r="M136" i="4"/>
  <c r="L136" i="4"/>
  <c r="K136" i="4"/>
  <c r="J136" i="4"/>
  <c r="I136" i="4"/>
  <c r="H136" i="4"/>
  <c r="R135" i="4"/>
  <c r="M135" i="4"/>
  <c r="M134" i="4" s="1"/>
  <c r="L135" i="4"/>
  <c r="L134" i="4" s="1"/>
  <c r="K135" i="4"/>
  <c r="K134" i="4" s="1"/>
  <c r="J135" i="4"/>
  <c r="J134" i="4" s="1"/>
  <c r="I135" i="4"/>
  <c r="I134" i="4" s="1"/>
  <c r="H135" i="4"/>
  <c r="H134" i="4" s="1"/>
  <c r="R134" i="4"/>
  <c r="R133" i="4"/>
  <c r="R132" i="4"/>
  <c r="R131" i="4"/>
  <c r="R130" i="4"/>
  <c r="M129" i="4"/>
  <c r="M128" i="4" s="1"/>
  <c r="L129" i="4"/>
  <c r="L128" i="4" s="1"/>
  <c r="K129" i="4"/>
  <c r="K128" i="4" s="1"/>
  <c r="J129" i="4"/>
  <c r="J128" i="4" s="1"/>
  <c r="I129" i="4"/>
  <c r="I128" i="4" s="1"/>
  <c r="H129" i="4"/>
  <c r="H128" i="4" s="1"/>
  <c r="R127" i="4"/>
  <c r="R126" i="4"/>
  <c r="M126" i="4"/>
  <c r="M125" i="4" s="1"/>
  <c r="M124" i="4" s="1"/>
  <c r="L126" i="4"/>
  <c r="L125" i="4" s="1"/>
  <c r="L124" i="4" s="1"/>
  <c r="K126" i="4"/>
  <c r="K125" i="4" s="1"/>
  <c r="K124" i="4" s="1"/>
  <c r="J126" i="4"/>
  <c r="J125" i="4" s="1"/>
  <c r="J124" i="4" s="1"/>
  <c r="I126" i="4"/>
  <c r="I125" i="4" s="1"/>
  <c r="I124" i="4" s="1"/>
  <c r="H126" i="4"/>
  <c r="H125" i="4" s="1"/>
  <c r="H124" i="4" s="1"/>
  <c r="R125" i="4"/>
  <c r="R124" i="4"/>
  <c r="R123" i="4"/>
  <c r="M122" i="4"/>
  <c r="M121" i="4" s="1"/>
  <c r="L122" i="4"/>
  <c r="L121" i="4" s="1"/>
  <c r="K122" i="4"/>
  <c r="K121" i="4" s="1"/>
  <c r="J122" i="4"/>
  <c r="J121" i="4" s="1"/>
  <c r="I122" i="4"/>
  <c r="I121" i="4" s="1"/>
  <c r="H122" i="4"/>
  <c r="H121" i="4" s="1"/>
  <c r="M119" i="4"/>
  <c r="M118" i="4" s="1"/>
  <c r="L119" i="4"/>
  <c r="L118" i="4" s="1"/>
  <c r="K119" i="4"/>
  <c r="K118" i="4" s="1"/>
  <c r="J119" i="4"/>
  <c r="J118" i="4" s="1"/>
  <c r="I119" i="4"/>
  <c r="I118" i="4" s="1"/>
  <c r="H119" i="4"/>
  <c r="H118" i="4" s="1"/>
  <c r="N104" i="4"/>
  <c r="G115" i="4"/>
  <c r="G104" i="4" s="1"/>
  <c r="M102" i="4"/>
  <c r="M101" i="4" s="1"/>
  <c r="M100" i="4" s="1"/>
  <c r="M99" i="4" s="1"/>
  <c r="M98" i="4" s="1"/>
  <c r="L102" i="4"/>
  <c r="L101" i="4" s="1"/>
  <c r="L100" i="4" s="1"/>
  <c r="L99" i="4" s="1"/>
  <c r="L98" i="4" s="1"/>
  <c r="K102" i="4"/>
  <c r="K101" i="4" s="1"/>
  <c r="K100" i="4" s="1"/>
  <c r="K99" i="4" s="1"/>
  <c r="K98" i="4" s="1"/>
  <c r="J102" i="4"/>
  <c r="J101" i="4" s="1"/>
  <c r="J100" i="4" s="1"/>
  <c r="J99" i="4" s="1"/>
  <c r="J98" i="4" s="1"/>
  <c r="I102" i="4"/>
  <c r="I101" i="4" s="1"/>
  <c r="I100" i="4" s="1"/>
  <c r="I99" i="4" s="1"/>
  <c r="I98" i="4" s="1"/>
  <c r="H102" i="4"/>
  <c r="H101" i="4" s="1"/>
  <c r="H100" i="4" s="1"/>
  <c r="H99" i="4" s="1"/>
  <c r="H98" i="4" s="1"/>
  <c r="M96" i="4"/>
  <c r="M95" i="4" s="1"/>
  <c r="M94" i="4" s="1"/>
  <c r="M93" i="4" s="1"/>
  <c r="M92" i="4" s="1"/>
  <c r="L96" i="4"/>
  <c r="L95" i="4" s="1"/>
  <c r="L94" i="4" s="1"/>
  <c r="L93" i="4" s="1"/>
  <c r="L92" i="4" s="1"/>
  <c r="K96" i="4"/>
  <c r="K95" i="4" s="1"/>
  <c r="K94" i="4" s="1"/>
  <c r="K93" i="4" s="1"/>
  <c r="K92" i="4" s="1"/>
  <c r="J96" i="4"/>
  <c r="J95" i="4" s="1"/>
  <c r="J94" i="4" s="1"/>
  <c r="J93" i="4" s="1"/>
  <c r="J92" i="4" s="1"/>
  <c r="I96" i="4"/>
  <c r="I95" i="4" s="1"/>
  <c r="I94" i="4" s="1"/>
  <c r="I93" i="4" s="1"/>
  <c r="I92" i="4" s="1"/>
  <c r="H96" i="4"/>
  <c r="H95" i="4" s="1"/>
  <c r="H94" i="4" s="1"/>
  <c r="H93" i="4" s="1"/>
  <c r="H92" i="4" s="1"/>
  <c r="M89" i="4"/>
  <c r="M88" i="4" s="1"/>
  <c r="M87" i="4" s="1"/>
  <c r="M86" i="4" s="1"/>
  <c r="M85" i="4" s="1"/>
  <c r="M84" i="4" s="1"/>
  <c r="M83" i="4" s="1"/>
  <c r="L89" i="4"/>
  <c r="L88" i="4" s="1"/>
  <c r="L87" i="4" s="1"/>
  <c r="L86" i="4" s="1"/>
  <c r="L85" i="4" s="1"/>
  <c r="L84" i="4" s="1"/>
  <c r="L83" i="4" s="1"/>
  <c r="K89" i="4"/>
  <c r="K88" i="4" s="1"/>
  <c r="K87" i="4" s="1"/>
  <c r="K86" i="4" s="1"/>
  <c r="K85" i="4" s="1"/>
  <c r="K84" i="4" s="1"/>
  <c r="K83" i="4" s="1"/>
  <c r="J89" i="4"/>
  <c r="J88" i="4" s="1"/>
  <c r="J87" i="4" s="1"/>
  <c r="J86" i="4" s="1"/>
  <c r="J85" i="4" s="1"/>
  <c r="J84" i="4" s="1"/>
  <c r="J83" i="4" s="1"/>
  <c r="I89" i="4"/>
  <c r="I88" i="4" s="1"/>
  <c r="I87" i="4" s="1"/>
  <c r="I86" i="4" s="1"/>
  <c r="I85" i="4" s="1"/>
  <c r="I84" i="4" s="1"/>
  <c r="I83" i="4" s="1"/>
  <c r="H89" i="4"/>
  <c r="H88" i="4" s="1"/>
  <c r="H87" i="4" s="1"/>
  <c r="H86" i="4" s="1"/>
  <c r="H85" i="4" s="1"/>
  <c r="H84" i="4" s="1"/>
  <c r="H83" i="4" s="1"/>
  <c r="P80" i="4"/>
  <c r="N80" i="4"/>
  <c r="N79" i="4" s="1"/>
  <c r="N78" i="4" s="1"/>
  <c r="N77" i="4" s="1"/>
  <c r="K75" i="4"/>
  <c r="K74" i="4" s="1"/>
  <c r="M72" i="4"/>
  <c r="M71" i="4" s="1"/>
  <c r="M70" i="4" s="1"/>
  <c r="L72" i="4"/>
  <c r="L71" i="4" s="1"/>
  <c r="K72" i="4"/>
  <c r="K71" i="4" s="1"/>
  <c r="K70" i="4" s="1"/>
  <c r="J72" i="4"/>
  <c r="J71" i="4" s="1"/>
  <c r="I72" i="4"/>
  <c r="I71" i="4" s="1"/>
  <c r="I76" i="4" s="1"/>
  <c r="I75" i="4" s="1"/>
  <c r="I74" i="4" s="1"/>
  <c r="H72" i="4"/>
  <c r="H71" i="4" s="1"/>
  <c r="P62" i="4"/>
  <c r="P61" i="4" s="1"/>
  <c r="P33" i="4" s="1"/>
  <c r="P21" i="4" s="1"/>
  <c r="N61" i="4"/>
  <c r="N33" i="4" s="1"/>
  <c r="M58" i="4"/>
  <c r="M56" i="4" s="1"/>
  <c r="L58" i="4"/>
  <c r="L56" i="4" s="1"/>
  <c r="K58" i="4"/>
  <c r="K56" i="4" s="1"/>
  <c r="J58" i="4"/>
  <c r="J56" i="4" s="1"/>
  <c r="I58" i="4"/>
  <c r="I56" i="4" s="1"/>
  <c r="H58" i="4"/>
  <c r="H56" i="4" s="1"/>
  <c r="M52" i="4"/>
  <c r="M43" i="4" s="1"/>
  <c r="L52" i="4"/>
  <c r="L43" i="4" s="1"/>
  <c r="K52" i="4"/>
  <c r="K43" i="4" s="1"/>
  <c r="J52" i="4"/>
  <c r="J43" i="4" s="1"/>
  <c r="I52" i="4"/>
  <c r="H52" i="4"/>
  <c r="H43" i="4" s="1"/>
  <c r="M50" i="4"/>
  <c r="M49" i="4" s="1"/>
  <c r="M48" i="4" s="1"/>
  <c r="L50" i="4"/>
  <c r="L49" i="4" s="1"/>
  <c r="L48" i="4" s="1"/>
  <c r="J50" i="4"/>
  <c r="J49" i="4" s="1"/>
  <c r="J48" i="4" s="1"/>
  <c r="I50" i="4"/>
  <c r="I49" i="4" s="1"/>
  <c r="I48" i="4" s="1"/>
  <c r="H50" i="4"/>
  <c r="K49" i="4"/>
  <c r="K48" i="4" s="1"/>
  <c r="H49" i="4"/>
  <c r="H48" i="4" s="1"/>
  <c r="I43" i="4"/>
  <c r="G43" i="4"/>
  <c r="M41" i="4"/>
  <c r="M40" i="4" s="1"/>
  <c r="L41" i="4"/>
  <c r="L40" i="4" s="1"/>
  <c r="K41" i="4"/>
  <c r="K40" i="4" s="1"/>
  <c r="J41" i="4"/>
  <c r="J40" i="4" s="1"/>
  <c r="I41" i="4"/>
  <c r="I40" i="4" s="1"/>
  <c r="H41" i="4"/>
  <c r="H40" i="4" s="1"/>
  <c r="M36" i="4"/>
  <c r="M35" i="4" s="1"/>
  <c r="L36" i="4"/>
  <c r="L35" i="4" s="1"/>
  <c r="K36" i="4"/>
  <c r="K35" i="4" s="1"/>
  <c r="J36" i="4"/>
  <c r="J35" i="4" s="1"/>
  <c r="I36" i="4"/>
  <c r="I35" i="4" s="1"/>
  <c r="H36" i="4"/>
  <c r="H35" i="4" s="1"/>
  <c r="G35" i="4"/>
  <c r="G34" i="4" s="1"/>
  <c r="G33" i="4" s="1"/>
  <c r="K28" i="4"/>
  <c r="M25" i="4"/>
  <c r="L25" i="4"/>
  <c r="K25" i="4"/>
  <c r="J25" i="4"/>
  <c r="I25" i="4"/>
  <c r="H25" i="4"/>
  <c r="N24" i="4"/>
  <c r="N23" i="4" s="1"/>
  <c r="G24" i="4"/>
  <c r="G23" i="4" s="1"/>
  <c r="C29" i="5" l="1"/>
  <c r="H117" i="4"/>
  <c r="H116" i="4" s="1"/>
  <c r="J47" i="4"/>
  <c r="J46" i="4" s="1"/>
  <c r="H32" i="4"/>
  <c r="H31" i="4" s="1"/>
  <c r="L32" i="4"/>
  <c r="L31" i="4" s="1"/>
  <c r="J32" i="4"/>
  <c r="J31" i="4" s="1"/>
  <c r="L117" i="4"/>
  <c r="L116" i="4" s="1"/>
  <c r="I117" i="4"/>
  <c r="I116" i="4" s="1"/>
  <c r="K47" i="4"/>
  <c r="K46" i="4" s="1"/>
  <c r="G21" i="4"/>
  <c r="D29" i="5"/>
  <c r="D28" i="5" s="1"/>
  <c r="H70" i="4"/>
  <c r="H76" i="4"/>
  <c r="H75" i="4" s="1"/>
  <c r="H74" i="4" s="1"/>
  <c r="L76" i="4"/>
  <c r="L75" i="4" s="1"/>
  <c r="L74" i="4" s="1"/>
  <c r="L70" i="4"/>
  <c r="K133" i="4"/>
  <c r="K132" i="4" s="1"/>
  <c r="K131" i="4" s="1"/>
  <c r="L133" i="4"/>
  <c r="L132" i="4" s="1"/>
  <c r="L131" i="4" s="1"/>
  <c r="M47" i="4"/>
  <c r="M46" i="4" s="1"/>
  <c r="J117" i="4"/>
  <c r="J116" i="4" s="1"/>
  <c r="J133" i="4"/>
  <c r="J132" i="4" s="1"/>
  <c r="J131" i="4" s="1"/>
  <c r="H133" i="4"/>
  <c r="H132" i="4" s="1"/>
  <c r="H131" i="4" s="1"/>
  <c r="K32" i="4"/>
  <c r="K31" i="4" s="1"/>
  <c r="K69" i="4"/>
  <c r="K68" i="4" s="1"/>
  <c r="K67" i="4" s="1"/>
  <c r="K117" i="4"/>
  <c r="K116" i="4" s="1"/>
  <c r="H47" i="4"/>
  <c r="H46" i="4" s="1"/>
  <c r="L47" i="4"/>
  <c r="L46" i="4" s="1"/>
  <c r="M117" i="4"/>
  <c r="M116" i="4" s="1"/>
  <c r="I47" i="4"/>
  <c r="I46" i="4" s="1"/>
  <c r="I32" i="4"/>
  <c r="I31" i="4" s="1"/>
  <c r="M32" i="4"/>
  <c r="M31" i="4" s="1"/>
  <c r="J76" i="4"/>
  <c r="J75" i="4" s="1"/>
  <c r="J74" i="4" s="1"/>
  <c r="J70" i="4"/>
  <c r="M91" i="4"/>
  <c r="K91" i="4"/>
  <c r="I133" i="4"/>
  <c r="I132" i="4" s="1"/>
  <c r="I131" i="4" s="1"/>
  <c r="I91" i="4"/>
  <c r="J91" i="4"/>
  <c r="H91" i="4"/>
  <c r="L91" i="4"/>
  <c r="M133" i="4"/>
  <c r="M132" i="4" s="1"/>
  <c r="M131" i="4" s="1"/>
  <c r="N21" i="4"/>
  <c r="N22" i="4" s="1"/>
  <c r="M76" i="4"/>
  <c r="M75" i="4" s="1"/>
  <c r="M74" i="4" s="1"/>
  <c r="M69" i="4" s="1"/>
  <c r="M68" i="4" s="1"/>
  <c r="M67" i="4" s="1"/>
  <c r="N129" i="4"/>
  <c r="R129" i="4" s="1"/>
  <c r="I70" i="4"/>
  <c r="I69" i="4" s="1"/>
  <c r="I68" i="4" s="1"/>
  <c r="I67" i="4" s="1"/>
  <c r="P79" i="4"/>
  <c r="C28" i="5" l="1"/>
  <c r="E28" i="5" s="1"/>
  <c r="J21" i="4"/>
  <c r="H21" i="4"/>
  <c r="L69" i="4"/>
  <c r="L68" i="4" s="1"/>
  <c r="L67" i="4" s="1"/>
  <c r="I21" i="4"/>
  <c r="K21" i="4"/>
  <c r="L21" i="4"/>
  <c r="M21" i="4"/>
  <c r="H69" i="4"/>
  <c r="H68" i="4" s="1"/>
  <c r="H67" i="4" s="1"/>
  <c r="P78" i="4"/>
  <c r="J69" i="4"/>
  <c r="J68" i="4" s="1"/>
  <c r="J67" i="4" s="1"/>
  <c r="P77" i="4" l="1"/>
  <c r="L137" i="3" l="1"/>
  <c r="L136" i="3" s="1"/>
  <c r="L135" i="3" s="1"/>
  <c r="K137" i="3"/>
  <c r="K136" i="3" s="1"/>
  <c r="K135" i="3" s="1"/>
  <c r="J137" i="3"/>
  <c r="I137" i="3"/>
  <c r="I136" i="3" s="1"/>
  <c r="I135" i="3" s="1"/>
  <c r="H137" i="3"/>
  <c r="H136" i="3" s="1"/>
  <c r="H135" i="3" s="1"/>
  <c r="G137" i="3"/>
  <c r="G136" i="3" s="1"/>
  <c r="G135" i="3" s="1"/>
  <c r="J136" i="3"/>
  <c r="J135" i="3" s="1"/>
  <c r="L133" i="3"/>
  <c r="K133" i="3"/>
  <c r="J133" i="3"/>
  <c r="I133" i="3"/>
  <c r="H133" i="3"/>
  <c r="G133" i="3"/>
  <c r="L132" i="3"/>
  <c r="L131" i="3" s="1"/>
  <c r="K132" i="3"/>
  <c r="J132" i="3"/>
  <c r="J131" i="3" s="1"/>
  <c r="I132" i="3"/>
  <c r="I131" i="3" s="1"/>
  <c r="H132" i="3"/>
  <c r="H131" i="3" s="1"/>
  <c r="G132" i="3"/>
  <c r="G131" i="3" s="1"/>
  <c r="K131" i="3"/>
  <c r="L126" i="3"/>
  <c r="L125" i="3" s="1"/>
  <c r="K126" i="3"/>
  <c r="K125" i="3" s="1"/>
  <c r="J126" i="3"/>
  <c r="J125" i="3" s="1"/>
  <c r="I126" i="3"/>
  <c r="H126" i="3"/>
  <c r="H125" i="3" s="1"/>
  <c r="G126" i="3"/>
  <c r="G125" i="3" s="1"/>
  <c r="I125" i="3"/>
  <c r="L123" i="3"/>
  <c r="L122" i="3" s="1"/>
  <c r="K123" i="3"/>
  <c r="K122" i="3" s="1"/>
  <c r="J123" i="3"/>
  <c r="J122" i="3" s="1"/>
  <c r="I123" i="3"/>
  <c r="I122" i="3" s="1"/>
  <c r="H123" i="3"/>
  <c r="H122" i="3" s="1"/>
  <c r="G123" i="3"/>
  <c r="G122" i="3" s="1"/>
  <c r="L120" i="3"/>
  <c r="L119" i="3" s="1"/>
  <c r="K120" i="3"/>
  <c r="K119" i="3" s="1"/>
  <c r="J120" i="3"/>
  <c r="J119" i="3" s="1"/>
  <c r="I120" i="3"/>
  <c r="I119" i="3" s="1"/>
  <c r="H120" i="3"/>
  <c r="H119" i="3" s="1"/>
  <c r="G120" i="3"/>
  <c r="L117" i="3"/>
  <c r="L116" i="3" s="1"/>
  <c r="K117" i="3"/>
  <c r="K116" i="3" s="1"/>
  <c r="J117" i="3"/>
  <c r="J116" i="3" s="1"/>
  <c r="I117" i="3"/>
  <c r="H117" i="3"/>
  <c r="H116" i="3" s="1"/>
  <c r="G117" i="3"/>
  <c r="G116" i="3" s="1"/>
  <c r="I116" i="3"/>
  <c r="O113" i="3"/>
  <c r="M113" i="3"/>
  <c r="F113" i="3"/>
  <c r="F100" i="3" s="1"/>
  <c r="L111" i="3"/>
  <c r="L110" i="3" s="1"/>
  <c r="L109" i="3" s="1"/>
  <c r="L108" i="3" s="1"/>
  <c r="K111" i="3"/>
  <c r="K110" i="3" s="1"/>
  <c r="K109" i="3" s="1"/>
  <c r="K108" i="3" s="1"/>
  <c r="J111" i="3"/>
  <c r="J110" i="3" s="1"/>
  <c r="I111" i="3"/>
  <c r="I110" i="3" s="1"/>
  <c r="H111" i="3"/>
  <c r="H110" i="3" s="1"/>
  <c r="H109" i="3" s="1"/>
  <c r="H108" i="3" s="1"/>
  <c r="G111" i="3"/>
  <c r="G110" i="3" s="1"/>
  <c r="G109" i="3" s="1"/>
  <c r="G108" i="3" s="1"/>
  <c r="L105" i="3"/>
  <c r="L104" i="3" s="1"/>
  <c r="K105" i="3"/>
  <c r="K104" i="3" s="1"/>
  <c r="J105" i="3"/>
  <c r="I105" i="3"/>
  <c r="H105" i="3"/>
  <c r="H104" i="3" s="1"/>
  <c r="G105" i="3"/>
  <c r="G104" i="3" s="1"/>
  <c r="J104" i="3"/>
  <c r="J103" i="3" s="1"/>
  <c r="J102" i="3" s="1"/>
  <c r="I104" i="3"/>
  <c r="I103" i="3" s="1"/>
  <c r="I102" i="3" s="1"/>
  <c r="O98" i="3"/>
  <c r="M98" i="3"/>
  <c r="M97" i="3" s="1"/>
  <c r="L95" i="3"/>
  <c r="L94" i="3" s="1"/>
  <c r="L93" i="3" s="1"/>
  <c r="L92" i="3" s="1"/>
  <c r="L91" i="3" s="1"/>
  <c r="K95" i="3"/>
  <c r="K94" i="3" s="1"/>
  <c r="K93" i="3" s="1"/>
  <c r="K92" i="3" s="1"/>
  <c r="K91" i="3" s="1"/>
  <c r="J95" i="3"/>
  <c r="J94" i="3" s="1"/>
  <c r="J93" i="3" s="1"/>
  <c r="J92" i="3" s="1"/>
  <c r="J91" i="3" s="1"/>
  <c r="I95" i="3"/>
  <c r="I94" i="3" s="1"/>
  <c r="I93" i="3" s="1"/>
  <c r="I92" i="3" s="1"/>
  <c r="I91" i="3" s="1"/>
  <c r="H95" i="3"/>
  <c r="H94" i="3" s="1"/>
  <c r="H93" i="3" s="1"/>
  <c r="H92" i="3" s="1"/>
  <c r="H91" i="3" s="1"/>
  <c r="G95" i="3"/>
  <c r="G94" i="3" s="1"/>
  <c r="G93" i="3" s="1"/>
  <c r="G92" i="3" s="1"/>
  <c r="G91" i="3" s="1"/>
  <c r="L89" i="3"/>
  <c r="L88" i="3" s="1"/>
  <c r="L87" i="3" s="1"/>
  <c r="L86" i="3" s="1"/>
  <c r="L85" i="3" s="1"/>
  <c r="K89" i="3"/>
  <c r="K88" i="3" s="1"/>
  <c r="K87" i="3" s="1"/>
  <c r="K86" i="3" s="1"/>
  <c r="K85" i="3" s="1"/>
  <c r="K84" i="3" s="1"/>
  <c r="J89" i="3"/>
  <c r="J88" i="3" s="1"/>
  <c r="J87" i="3" s="1"/>
  <c r="J86" i="3" s="1"/>
  <c r="J85" i="3" s="1"/>
  <c r="I89" i="3"/>
  <c r="I88" i="3" s="1"/>
  <c r="I87" i="3" s="1"/>
  <c r="I86" i="3" s="1"/>
  <c r="I85" i="3" s="1"/>
  <c r="H89" i="3"/>
  <c r="H88" i="3" s="1"/>
  <c r="H87" i="3" s="1"/>
  <c r="H86" i="3" s="1"/>
  <c r="H85" i="3" s="1"/>
  <c r="G89" i="3"/>
  <c r="G88" i="3" s="1"/>
  <c r="G87" i="3" s="1"/>
  <c r="G86" i="3" s="1"/>
  <c r="G85" i="3" s="1"/>
  <c r="G84" i="3" s="1"/>
  <c r="L82" i="3"/>
  <c r="L81" i="3" s="1"/>
  <c r="L80" i="3" s="1"/>
  <c r="K82" i="3"/>
  <c r="K81" i="3" s="1"/>
  <c r="K80" i="3" s="1"/>
  <c r="J82" i="3"/>
  <c r="I82" i="3"/>
  <c r="I81" i="3" s="1"/>
  <c r="I80" i="3" s="1"/>
  <c r="H82" i="3"/>
  <c r="H81" i="3" s="1"/>
  <c r="H80" i="3" s="1"/>
  <c r="G82" i="3"/>
  <c r="G81" i="3" s="1"/>
  <c r="G80" i="3" s="1"/>
  <c r="J81" i="3"/>
  <c r="J80" i="3" s="1"/>
  <c r="J79" i="3" s="1"/>
  <c r="J78" i="3" s="1"/>
  <c r="J77" i="3" s="1"/>
  <c r="J76" i="3" s="1"/>
  <c r="J73" i="3"/>
  <c r="J72" i="3" s="1"/>
  <c r="J71" i="3" s="1"/>
  <c r="J69" i="3" s="1"/>
  <c r="J68" i="3" s="1"/>
  <c r="J67" i="3" s="1"/>
  <c r="O69" i="3"/>
  <c r="M69" i="3"/>
  <c r="F68" i="3"/>
  <c r="F67" i="3" s="1"/>
  <c r="J65" i="3"/>
  <c r="J64" i="3" s="1"/>
  <c r="L62" i="3"/>
  <c r="L61" i="3" s="1"/>
  <c r="K62" i="3"/>
  <c r="K61" i="3" s="1"/>
  <c r="J62" i="3"/>
  <c r="J61" i="3" s="1"/>
  <c r="J60" i="3" s="1"/>
  <c r="I62" i="3"/>
  <c r="I61" i="3" s="1"/>
  <c r="I60" i="3" s="1"/>
  <c r="H62" i="3"/>
  <c r="H61" i="3" s="1"/>
  <c r="G62" i="3"/>
  <c r="G61" i="3" s="1"/>
  <c r="O52" i="3"/>
  <c r="M52" i="3"/>
  <c r="M51" i="3" s="1"/>
  <c r="M50" i="3" s="1"/>
  <c r="L47" i="3"/>
  <c r="L46" i="3" s="1"/>
  <c r="K47" i="3"/>
  <c r="K46" i="3" s="1"/>
  <c r="J47" i="3"/>
  <c r="J46" i="3" s="1"/>
  <c r="I47" i="3"/>
  <c r="I46" i="3" s="1"/>
  <c r="H47" i="3"/>
  <c r="H46" i="3" s="1"/>
  <c r="G47" i="3"/>
  <c r="G46" i="3" s="1"/>
  <c r="L43" i="3"/>
  <c r="L42" i="3" s="1"/>
  <c r="K43" i="3"/>
  <c r="K42" i="3" s="1"/>
  <c r="J43" i="3"/>
  <c r="J42" i="3" s="1"/>
  <c r="I43" i="3"/>
  <c r="I42" i="3" s="1"/>
  <c r="H43" i="3"/>
  <c r="H42" i="3" s="1"/>
  <c r="G43" i="3"/>
  <c r="G42" i="3" s="1"/>
  <c r="F42" i="3"/>
  <c r="L39" i="3"/>
  <c r="L38" i="3" s="1"/>
  <c r="L37" i="3" s="1"/>
  <c r="K39" i="3"/>
  <c r="K38" i="3" s="1"/>
  <c r="K37" i="3" s="1"/>
  <c r="I39" i="3"/>
  <c r="I38" i="3" s="1"/>
  <c r="I37" i="3" s="1"/>
  <c r="H39" i="3"/>
  <c r="H38" i="3" s="1"/>
  <c r="H37" i="3" s="1"/>
  <c r="G39" i="3"/>
  <c r="G38" i="3" s="1"/>
  <c r="G37" i="3" s="1"/>
  <c r="J38" i="3"/>
  <c r="J37" i="3" s="1"/>
  <c r="M34" i="3"/>
  <c r="F34" i="3"/>
  <c r="L30" i="3"/>
  <c r="L29" i="3" s="1"/>
  <c r="K30" i="3"/>
  <c r="K29" i="3" s="1"/>
  <c r="J30" i="3"/>
  <c r="I30" i="3"/>
  <c r="H30" i="3"/>
  <c r="H29" i="3" s="1"/>
  <c r="G30" i="3"/>
  <c r="G29" i="3" s="1"/>
  <c r="J29" i="3"/>
  <c r="I29" i="3"/>
  <c r="L25" i="3"/>
  <c r="L24" i="3" s="1"/>
  <c r="K25" i="3"/>
  <c r="K24" i="3" s="1"/>
  <c r="J25" i="3"/>
  <c r="J24" i="3" s="1"/>
  <c r="J23" i="3" s="1"/>
  <c r="J22" i="3" s="1"/>
  <c r="I25" i="3"/>
  <c r="I24" i="3" s="1"/>
  <c r="I23" i="3" s="1"/>
  <c r="I22" i="3" s="1"/>
  <c r="H25" i="3"/>
  <c r="H24" i="3" s="1"/>
  <c r="G25" i="3"/>
  <c r="G24" i="3" s="1"/>
  <c r="F24" i="3"/>
  <c r="F15" i="3" s="1"/>
  <c r="J19" i="3"/>
  <c r="M16" i="3"/>
  <c r="L16" i="3"/>
  <c r="K16" i="3"/>
  <c r="J16" i="3"/>
  <c r="I16" i="3"/>
  <c r="H16" i="3"/>
  <c r="G16" i="3"/>
  <c r="K23" i="3" l="1"/>
  <c r="K22" i="3" s="1"/>
  <c r="L23" i="3"/>
  <c r="L22" i="3" s="1"/>
  <c r="H23" i="3"/>
  <c r="H22" i="3" s="1"/>
  <c r="H15" i="3" s="1"/>
  <c r="M100" i="3"/>
  <c r="M114" i="3"/>
  <c r="M120" i="3"/>
  <c r="L15" i="3"/>
  <c r="M68" i="3"/>
  <c r="M22" i="3"/>
  <c r="M15" i="3"/>
  <c r="O100" i="3"/>
  <c r="O114" i="3"/>
  <c r="G23" i="3"/>
  <c r="G22" i="3" s="1"/>
  <c r="G15" i="3" s="1"/>
  <c r="J15" i="3"/>
  <c r="K115" i="3"/>
  <c r="K114" i="3" s="1"/>
  <c r="K113" i="3" s="1"/>
  <c r="G119" i="3"/>
  <c r="G115" i="3" s="1"/>
  <c r="G114" i="3" s="1"/>
  <c r="G113" i="3" s="1"/>
  <c r="K36" i="3"/>
  <c r="K35" i="3" s="1"/>
  <c r="K34" i="3" s="1"/>
  <c r="G130" i="3"/>
  <c r="G129" i="3" s="1"/>
  <c r="G128" i="3" s="1"/>
  <c r="K130" i="3"/>
  <c r="K129" i="3" s="1"/>
  <c r="K128" i="3" s="1"/>
  <c r="G36" i="3"/>
  <c r="G35" i="3" s="1"/>
  <c r="G34" i="3" s="1"/>
  <c r="L36" i="3"/>
  <c r="L35" i="3" s="1"/>
  <c r="L34" i="3" s="1"/>
  <c r="I36" i="3"/>
  <c r="I35" i="3" s="1"/>
  <c r="I34" i="3" s="1"/>
  <c r="O51" i="3"/>
  <c r="I15" i="3"/>
  <c r="J59" i="3"/>
  <c r="J58" i="3" s="1"/>
  <c r="J57" i="3" s="1"/>
  <c r="I130" i="3"/>
  <c r="I129" i="3" s="1"/>
  <c r="I128" i="3" s="1"/>
  <c r="F14" i="3"/>
  <c r="F12" i="3" s="1"/>
  <c r="J36" i="3"/>
  <c r="J35" i="3" s="1"/>
  <c r="J34" i="3" s="1"/>
  <c r="H36" i="3"/>
  <c r="H35" i="3" s="1"/>
  <c r="H34" i="3" s="1"/>
  <c r="O97" i="3"/>
  <c r="H115" i="3"/>
  <c r="H114" i="3" s="1"/>
  <c r="H113" i="3" s="1"/>
  <c r="L115" i="3"/>
  <c r="L114" i="3" s="1"/>
  <c r="L113" i="3" s="1"/>
  <c r="J130" i="3"/>
  <c r="J129" i="3" s="1"/>
  <c r="J128" i="3" s="1"/>
  <c r="L66" i="3"/>
  <c r="L65" i="3" s="1"/>
  <c r="L64" i="3" s="1"/>
  <c r="L60" i="3"/>
  <c r="G79" i="3"/>
  <c r="G78" i="3" s="1"/>
  <c r="G77" i="3" s="1"/>
  <c r="G76" i="3" s="1"/>
  <c r="G74" i="3" s="1"/>
  <c r="G73" i="3" s="1"/>
  <c r="G72" i="3" s="1"/>
  <c r="G71" i="3" s="1"/>
  <c r="G69" i="3" s="1"/>
  <c r="G68" i="3" s="1"/>
  <c r="G67" i="3" s="1"/>
  <c r="L79" i="3"/>
  <c r="L78" i="3" s="1"/>
  <c r="L77" i="3" s="1"/>
  <c r="L76" i="3" s="1"/>
  <c r="L74" i="3" s="1"/>
  <c r="L73" i="3" s="1"/>
  <c r="L72" i="3" s="1"/>
  <c r="L71" i="3" s="1"/>
  <c r="L69" i="3" s="1"/>
  <c r="L68" i="3" s="1"/>
  <c r="L67" i="3" s="1"/>
  <c r="G66" i="3"/>
  <c r="G65" i="3" s="1"/>
  <c r="G64" i="3" s="1"/>
  <c r="G60" i="3"/>
  <c r="O68" i="3"/>
  <c r="K79" i="3"/>
  <c r="K78" i="3" s="1"/>
  <c r="K77" i="3" s="1"/>
  <c r="K76" i="3" s="1"/>
  <c r="K74" i="3" s="1"/>
  <c r="K73" i="3" s="1"/>
  <c r="K72" i="3" s="1"/>
  <c r="K71" i="3" s="1"/>
  <c r="K69" i="3" s="1"/>
  <c r="K68" i="3" s="1"/>
  <c r="K67" i="3" s="1"/>
  <c r="H101" i="3"/>
  <c r="H103" i="3"/>
  <c r="H102" i="3" s="1"/>
  <c r="L103" i="3"/>
  <c r="L102" i="3" s="1"/>
  <c r="L101" i="3"/>
  <c r="J107" i="3"/>
  <c r="J109" i="3"/>
  <c r="J108" i="3" s="1"/>
  <c r="K15" i="3"/>
  <c r="J84" i="3"/>
  <c r="I84" i="3"/>
  <c r="J115" i="3"/>
  <c r="J114" i="3" s="1"/>
  <c r="J113" i="3" s="1"/>
  <c r="L130" i="3"/>
  <c r="L129" i="3" s="1"/>
  <c r="L128" i="3" s="1"/>
  <c r="H60" i="3"/>
  <c r="H66" i="3"/>
  <c r="H65" i="3" s="1"/>
  <c r="H64" i="3" s="1"/>
  <c r="H79" i="3"/>
  <c r="H78" i="3" s="1"/>
  <c r="H77" i="3" s="1"/>
  <c r="H76" i="3" s="1"/>
  <c r="H74" i="3" s="1"/>
  <c r="H73" i="3" s="1"/>
  <c r="H72" i="3" s="1"/>
  <c r="H71" i="3" s="1"/>
  <c r="H69" i="3" s="1"/>
  <c r="H68" i="3" s="1"/>
  <c r="H67" i="3" s="1"/>
  <c r="K60" i="3"/>
  <c r="K66" i="3"/>
  <c r="K65" i="3" s="1"/>
  <c r="K64" i="3" s="1"/>
  <c r="I79" i="3"/>
  <c r="I78" i="3" s="1"/>
  <c r="I77" i="3" s="1"/>
  <c r="I76" i="3" s="1"/>
  <c r="I74" i="3" s="1"/>
  <c r="I73" i="3" s="1"/>
  <c r="I72" i="3" s="1"/>
  <c r="I71" i="3" s="1"/>
  <c r="I69" i="3" s="1"/>
  <c r="I68" i="3" s="1"/>
  <c r="I67" i="3" s="1"/>
  <c r="G101" i="3"/>
  <c r="G103" i="3"/>
  <c r="G102" i="3" s="1"/>
  <c r="K103" i="3"/>
  <c r="K102" i="3" s="1"/>
  <c r="K101" i="3"/>
  <c r="I109" i="3"/>
  <c r="I108" i="3" s="1"/>
  <c r="I107" i="3"/>
  <c r="H130" i="3"/>
  <c r="H129" i="3" s="1"/>
  <c r="H128" i="3" s="1"/>
  <c r="H84" i="3"/>
  <c r="L84" i="3"/>
  <c r="I115" i="3"/>
  <c r="I114" i="3" s="1"/>
  <c r="I113" i="3" s="1"/>
  <c r="I66" i="3"/>
  <c r="I65" i="3" s="1"/>
  <c r="I64" i="3" s="1"/>
  <c r="I59" i="3" s="1"/>
  <c r="I58" i="3" s="1"/>
  <c r="I57" i="3" s="1"/>
  <c r="M126" i="3"/>
  <c r="J101" i="3"/>
  <c r="H107" i="3"/>
  <c r="L107" i="3"/>
  <c r="I101" i="3"/>
  <c r="G107" i="3"/>
  <c r="K107" i="3"/>
  <c r="M67" i="3" l="1"/>
  <c r="M14" i="3"/>
  <c r="J14" i="3"/>
  <c r="O50" i="3"/>
  <c r="I14" i="3"/>
  <c r="I12" i="3" s="1"/>
  <c r="H100" i="3"/>
  <c r="L59" i="3"/>
  <c r="L58" i="3" s="1"/>
  <c r="L57" i="3" s="1"/>
  <c r="L14" i="3" s="1"/>
  <c r="I100" i="3"/>
  <c r="J100" i="3"/>
  <c r="K100" i="3"/>
  <c r="O67" i="3"/>
  <c r="O14" i="3"/>
  <c r="O12" i="3" s="1"/>
  <c r="G100" i="3"/>
  <c r="K59" i="3"/>
  <c r="K58" i="3" s="1"/>
  <c r="K57" i="3" s="1"/>
  <c r="K14" i="3" s="1"/>
  <c r="H59" i="3"/>
  <c r="H58" i="3" s="1"/>
  <c r="H57" i="3" s="1"/>
  <c r="H14" i="3" s="1"/>
  <c r="L100" i="3"/>
  <c r="G59" i="3"/>
  <c r="G58" i="3" s="1"/>
  <c r="G57" i="3" s="1"/>
  <c r="G14" i="3" s="1"/>
  <c r="J12" i="3" l="1"/>
  <c r="M12" i="3"/>
  <c r="M13" i="3" s="1"/>
  <c r="H12" i="3"/>
  <c r="K12" i="3"/>
  <c r="L12" i="3"/>
  <c r="G12" i="3"/>
  <c r="O13" i="3" l="1"/>
  <c r="M129" i="2" l="1"/>
  <c r="M128" i="2" s="1"/>
  <c r="M127" i="2" s="1"/>
  <c r="L129" i="2"/>
  <c r="L128" i="2" s="1"/>
  <c r="L127" i="2" s="1"/>
  <c r="K129" i="2"/>
  <c r="K128" i="2" s="1"/>
  <c r="K127" i="2" s="1"/>
  <c r="J129" i="2"/>
  <c r="J128" i="2" s="1"/>
  <c r="J127" i="2" s="1"/>
  <c r="I129" i="2"/>
  <c r="H129" i="2"/>
  <c r="H128" i="2" s="1"/>
  <c r="H127" i="2" s="1"/>
  <c r="I128" i="2"/>
  <c r="I127" i="2" s="1"/>
  <c r="M125" i="2"/>
  <c r="L125" i="2"/>
  <c r="K125" i="2"/>
  <c r="J125" i="2"/>
  <c r="I125" i="2"/>
  <c r="H125" i="2"/>
  <c r="M124" i="2"/>
  <c r="M123" i="2" s="1"/>
  <c r="L124" i="2"/>
  <c r="L123" i="2" s="1"/>
  <c r="K124" i="2"/>
  <c r="K123" i="2" s="1"/>
  <c r="J124" i="2"/>
  <c r="J123" i="2" s="1"/>
  <c r="I124" i="2"/>
  <c r="I123" i="2" s="1"/>
  <c r="H124" i="2"/>
  <c r="H123" i="2" s="1"/>
  <c r="M118" i="2"/>
  <c r="M117" i="2" s="1"/>
  <c r="L118" i="2"/>
  <c r="L117" i="2" s="1"/>
  <c r="K118" i="2"/>
  <c r="K117" i="2" s="1"/>
  <c r="J118" i="2"/>
  <c r="J117" i="2" s="1"/>
  <c r="I118" i="2"/>
  <c r="I117" i="2" s="1"/>
  <c r="H118" i="2"/>
  <c r="M115" i="2"/>
  <c r="M114" i="2" s="1"/>
  <c r="L115" i="2"/>
  <c r="L114" i="2" s="1"/>
  <c r="K115" i="2"/>
  <c r="J115" i="2"/>
  <c r="J114" i="2" s="1"/>
  <c r="I115" i="2"/>
  <c r="I114" i="2" s="1"/>
  <c r="H115" i="2"/>
  <c r="H114" i="2" s="1"/>
  <c r="K114" i="2"/>
  <c r="M112" i="2"/>
  <c r="M111" i="2" s="1"/>
  <c r="L112" i="2"/>
  <c r="L111" i="2" s="1"/>
  <c r="K112" i="2"/>
  <c r="K111" i="2" s="1"/>
  <c r="J112" i="2"/>
  <c r="J111" i="2" s="1"/>
  <c r="I112" i="2"/>
  <c r="I111" i="2" s="1"/>
  <c r="H112" i="2"/>
  <c r="H111" i="2" s="1"/>
  <c r="M109" i="2"/>
  <c r="M108" i="2" s="1"/>
  <c r="L109" i="2"/>
  <c r="L108" i="2" s="1"/>
  <c r="K109" i="2"/>
  <c r="K108" i="2" s="1"/>
  <c r="J109" i="2"/>
  <c r="J108" i="2" s="1"/>
  <c r="I109" i="2"/>
  <c r="I108" i="2" s="1"/>
  <c r="H109" i="2"/>
  <c r="H108" i="2" s="1"/>
  <c r="G105" i="2"/>
  <c r="G92" i="2" s="1"/>
  <c r="M103" i="2"/>
  <c r="M102" i="2" s="1"/>
  <c r="L103" i="2"/>
  <c r="L102" i="2" s="1"/>
  <c r="K103" i="2"/>
  <c r="K102" i="2" s="1"/>
  <c r="K101" i="2" s="1"/>
  <c r="K100" i="2" s="1"/>
  <c r="J103" i="2"/>
  <c r="I103" i="2"/>
  <c r="I102" i="2" s="1"/>
  <c r="H103" i="2"/>
  <c r="H102" i="2" s="1"/>
  <c r="J102" i="2"/>
  <c r="J101" i="2" s="1"/>
  <c r="J100" i="2" s="1"/>
  <c r="M97" i="2"/>
  <c r="L97" i="2"/>
  <c r="L96" i="2" s="1"/>
  <c r="L95" i="2" s="1"/>
  <c r="L94" i="2" s="1"/>
  <c r="K97" i="2"/>
  <c r="K96" i="2" s="1"/>
  <c r="J97" i="2"/>
  <c r="J96" i="2" s="1"/>
  <c r="I97" i="2"/>
  <c r="H97" i="2"/>
  <c r="H96" i="2" s="1"/>
  <c r="H95" i="2" s="1"/>
  <c r="H94" i="2" s="1"/>
  <c r="M96" i="2"/>
  <c r="M95" i="2" s="1"/>
  <c r="M94" i="2" s="1"/>
  <c r="I96" i="2"/>
  <c r="I95" i="2" s="1"/>
  <c r="I94" i="2" s="1"/>
  <c r="M87" i="2"/>
  <c r="M86" i="2" s="1"/>
  <c r="M85" i="2" s="1"/>
  <c r="M84" i="2" s="1"/>
  <c r="M83" i="2" s="1"/>
  <c r="L87" i="2"/>
  <c r="K87" i="2"/>
  <c r="K86" i="2" s="1"/>
  <c r="K85" i="2" s="1"/>
  <c r="K84" i="2" s="1"/>
  <c r="K83" i="2" s="1"/>
  <c r="J87" i="2"/>
  <c r="J86" i="2" s="1"/>
  <c r="J85" i="2" s="1"/>
  <c r="J84" i="2" s="1"/>
  <c r="J83" i="2" s="1"/>
  <c r="I87" i="2"/>
  <c r="I86" i="2" s="1"/>
  <c r="I85" i="2" s="1"/>
  <c r="I84" i="2" s="1"/>
  <c r="I83" i="2" s="1"/>
  <c r="H87" i="2"/>
  <c r="H86" i="2" s="1"/>
  <c r="H85" i="2" s="1"/>
  <c r="H84" i="2" s="1"/>
  <c r="H83" i="2" s="1"/>
  <c r="L86" i="2"/>
  <c r="L85" i="2" s="1"/>
  <c r="L84" i="2" s="1"/>
  <c r="L83" i="2" s="1"/>
  <c r="M81" i="2"/>
  <c r="M80" i="2" s="1"/>
  <c r="M79" i="2" s="1"/>
  <c r="M78" i="2" s="1"/>
  <c r="M77" i="2" s="1"/>
  <c r="L81" i="2"/>
  <c r="L80" i="2" s="1"/>
  <c r="L79" i="2" s="1"/>
  <c r="L78" i="2" s="1"/>
  <c r="L77" i="2" s="1"/>
  <c r="K81" i="2"/>
  <c r="K80" i="2" s="1"/>
  <c r="K79" i="2" s="1"/>
  <c r="K78" i="2" s="1"/>
  <c r="K77" i="2" s="1"/>
  <c r="J81" i="2"/>
  <c r="J80" i="2" s="1"/>
  <c r="J79" i="2" s="1"/>
  <c r="J78" i="2" s="1"/>
  <c r="J77" i="2" s="1"/>
  <c r="I81" i="2"/>
  <c r="I80" i="2" s="1"/>
  <c r="I79" i="2" s="1"/>
  <c r="I78" i="2" s="1"/>
  <c r="I77" i="2" s="1"/>
  <c r="H81" i="2"/>
  <c r="H80" i="2" s="1"/>
  <c r="H79" i="2" s="1"/>
  <c r="H78" i="2" s="1"/>
  <c r="H77" i="2" s="1"/>
  <c r="M74" i="2"/>
  <c r="M73" i="2" s="1"/>
  <c r="M72" i="2" s="1"/>
  <c r="L74" i="2"/>
  <c r="L73" i="2" s="1"/>
  <c r="L72" i="2" s="1"/>
  <c r="K74" i="2"/>
  <c r="K73" i="2" s="1"/>
  <c r="K72" i="2" s="1"/>
  <c r="K71" i="2" s="1"/>
  <c r="K70" i="2" s="1"/>
  <c r="K69" i="2" s="1"/>
  <c r="K68" i="2" s="1"/>
  <c r="J74" i="2"/>
  <c r="J73" i="2" s="1"/>
  <c r="J72" i="2" s="1"/>
  <c r="I74" i="2"/>
  <c r="I73" i="2" s="1"/>
  <c r="I72" i="2" s="1"/>
  <c r="H74" i="2"/>
  <c r="H73" i="2" s="1"/>
  <c r="H72" i="2" s="1"/>
  <c r="K65" i="2"/>
  <c r="K64" i="2" s="1"/>
  <c r="K63" i="2" s="1"/>
  <c r="K62" i="2" s="1"/>
  <c r="K61" i="2" s="1"/>
  <c r="K60" i="2" s="1"/>
  <c r="G61" i="2"/>
  <c r="G60" i="2" s="1"/>
  <c r="K58" i="2"/>
  <c r="K57" i="2" s="1"/>
  <c r="M55" i="2"/>
  <c r="M54" i="2" s="1"/>
  <c r="M53" i="2" s="1"/>
  <c r="L55" i="2"/>
  <c r="L54" i="2" s="1"/>
  <c r="L53" i="2" s="1"/>
  <c r="K55" i="2"/>
  <c r="K54" i="2" s="1"/>
  <c r="K53" i="2" s="1"/>
  <c r="J55" i="2"/>
  <c r="J54" i="2" s="1"/>
  <c r="I55" i="2"/>
  <c r="I54" i="2" s="1"/>
  <c r="I59" i="2" s="1"/>
  <c r="I58" i="2" s="1"/>
  <c r="I57" i="2" s="1"/>
  <c r="H55" i="2"/>
  <c r="H54" i="2" s="1"/>
  <c r="H53" i="2" s="1"/>
  <c r="M42" i="2"/>
  <c r="M41" i="2" s="1"/>
  <c r="L42" i="2"/>
  <c r="L41" i="2" s="1"/>
  <c r="K42" i="2"/>
  <c r="K41" i="2" s="1"/>
  <c r="J42" i="2"/>
  <c r="J41" i="2" s="1"/>
  <c r="I42" i="2"/>
  <c r="I41" i="2" s="1"/>
  <c r="H42" i="2"/>
  <c r="H41" i="2" s="1"/>
  <c r="M39" i="2"/>
  <c r="M38" i="2" s="1"/>
  <c r="L39" i="2"/>
  <c r="L38" i="2" s="1"/>
  <c r="K39" i="2"/>
  <c r="K38" i="2" s="1"/>
  <c r="J39" i="2"/>
  <c r="J38" i="2" s="1"/>
  <c r="I39" i="2"/>
  <c r="I38" i="2" s="1"/>
  <c r="H39" i="2"/>
  <c r="H38" i="2" s="1"/>
  <c r="G38" i="2"/>
  <c r="G30" i="2" s="1"/>
  <c r="M36" i="2"/>
  <c r="M35" i="2" s="1"/>
  <c r="M33" i="2" s="1"/>
  <c r="L36" i="2"/>
  <c r="L35" i="2" s="1"/>
  <c r="L33" i="2" s="1"/>
  <c r="J36" i="2"/>
  <c r="I36" i="2"/>
  <c r="H36" i="2"/>
  <c r="H35" i="2" s="1"/>
  <c r="H33" i="2" s="1"/>
  <c r="K35" i="2"/>
  <c r="K33" i="2" s="1"/>
  <c r="J35" i="2"/>
  <c r="J33" i="2" s="1"/>
  <c r="I35" i="2"/>
  <c r="I33" i="2" s="1"/>
  <c r="M27" i="2"/>
  <c r="M26" i="2" s="1"/>
  <c r="L27" i="2"/>
  <c r="L26" i="2" s="1"/>
  <c r="K27" i="2"/>
  <c r="K26" i="2" s="1"/>
  <c r="J27" i="2"/>
  <c r="J26" i="2" s="1"/>
  <c r="I27" i="2"/>
  <c r="I26" i="2" s="1"/>
  <c r="H27" i="2"/>
  <c r="H26" i="2" s="1"/>
  <c r="M25" i="2"/>
  <c r="M24" i="2" s="1"/>
  <c r="L25" i="2"/>
  <c r="L24" i="2" s="1"/>
  <c r="K25" i="2"/>
  <c r="K24" i="2" s="1"/>
  <c r="J25" i="2"/>
  <c r="J24" i="2" s="1"/>
  <c r="I25" i="2"/>
  <c r="I24" i="2" s="1"/>
  <c r="H25" i="2"/>
  <c r="H24" i="2" s="1"/>
  <c r="G24" i="2"/>
  <c r="G15" i="2" s="1"/>
  <c r="K19" i="2"/>
  <c r="M16" i="2"/>
  <c r="L16" i="2"/>
  <c r="K16" i="2"/>
  <c r="J16" i="2"/>
  <c r="I16" i="2"/>
  <c r="H16" i="2"/>
  <c r="H23" i="2" l="1"/>
  <c r="H22" i="2" s="1"/>
  <c r="H15" i="2" s="1"/>
  <c r="L23" i="2"/>
  <c r="L22" i="2" s="1"/>
  <c r="I23" i="2"/>
  <c r="I22" i="2" s="1"/>
  <c r="M23" i="2"/>
  <c r="M22" i="2" s="1"/>
  <c r="J23" i="2"/>
  <c r="J22" i="2" s="1"/>
  <c r="J15" i="2" s="1"/>
  <c r="K23" i="2"/>
  <c r="K22" i="2" s="1"/>
  <c r="K15" i="2" s="1"/>
  <c r="L15" i="2"/>
  <c r="M76" i="2"/>
  <c r="K52" i="2"/>
  <c r="K51" i="2" s="1"/>
  <c r="K50" i="2" s="1"/>
  <c r="K122" i="2"/>
  <c r="K121" i="2" s="1"/>
  <c r="K120" i="2" s="1"/>
  <c r="I15" i="2"/>
  <c r="M15" i="2"/>
  <c r="G14" i="2"/>
  <c r="G12" i="2" s="1"/>
  <c r="K32" i="2"/>
  <c r="K31" i="2" s="1"/>
  <c r="K30" i="2" s="1"/>
  <c r="L76" i="2"/>
  <c r="I122" i="2"/>
  <c r="I121" i="2" s="1"/>
  <c r="I120" i="2" s="1"/>
  <c r="I32" i="2"/>
  <c r="I31" i="2" s="1"/>
  <c r="I30" i="2" s="1"/>
  <c r="M32" i="2"/>
  <c r="M31" i="2" s="1"/>
  <c r="M30" i="2" s="1"/>
  <c r="H76" i="2"/>
  <c r="L107" i="2"/>
  <c r="L106" i="2" s="1"/>
  <c r="L105" i="2" s="1"/>
  <c r="J107" i="2"/>
  <c r="J106" i="2" s="1"/>
  <c r="J105" i="2" s="1"/>
  <c r="K107" i="2"/>
  <c r="K106" i="2" s="1"/>
  <c r="K105" i="2" s="1"/>
  <c r="M122" i="2"/>
  <c r="M121" i="2" s="1"/>
  <c r="M120" i="2" s="1"/>
  <c r="J122" i="2"/>
  <c r="J121" i="2" s="1"/>
  <c r="J120" i="2" s="1"/>
  <c r="H32" i="2"/>
  <c r="H31" i="2" s="1"/>
  <c r="H30" i="2" s="1"/>
  <c r="L32" i="2"/>
  <c r="L31" i="2" s="1"/>
  <c r="L30" i="2" s="1"/>
  <c r="K76" i="2"/>
  <c r="I107" i="2"/>
  <c r="I106" i="2" s="1"/>
  <c r="I105" i="2" s="1"/>
  <c r="H117" i="2"/>
  <c r="H107" i="2" s="1"/>
  <c r="H106" i="2" s="1"/>
  <c r="H105" i="2" s="1"/>
  <c r="H122" i="2"/>
  <c r="H121" i="2" s="1"/>
  <c r="H120" i="2" s="1"/>
  <c r="L122" i="2"/>
  <c r="L121" i="2" s="1"/>
  <c r="L120" i="2" s="1"/>
  <c r="J32" i="2"/>
  <c r="J31" i="2" s="1"/>
  <c r="J30" i="2" s="1"/>
  <c r="M107" i="2"/>
  <c r="M106" i="2" s="1"/>
  <c r="M105" i="2" s="1"/>
  <c r="I71" i="2"/>
  <c r="I70" i="2" s="1"/>
  <c r="I69" i="2" s="1"/>
  <c r="I68" i="2" s="1"/>
  <c r="I66" i="2" s="1"/>
  <c r="I65" i="2" s="1"/>
  <c r="I64" i="2" s="1"/>
  <c r="I63" i="2" s="1"/>
  <c r="I62" i="2" s="1"/>
  <c r="I61" i="2" s="1"/>
  <c r="I60" i="2" s="1"/>
  <c r="K95" i="2"/>
  <c r="K94" i="2" s="1"/>
  <c r="K93" i="2"/>
  <c r="J59" i="2"/>
  <c r="J58" i="2" s="1"/>
  <c r="J57" i="2" s="1"/>
  <c r="J53" i="2"/>
  <c r="H71" i="2"/>
  <c r="H70" i="2" s="1"/>
  <c r="H69" i="2" s="1"/>
  <c r="H68" i="2" s="1"/>
  <c r="H66" i="2" s="1"/>
  <c r="H65" i="2" s="1"/>
  <c r="H64" i="2" s="1"/>
  <c r="H63" i="2" s="1"/>
  <c r="H62" i="2" s="1"/>
  <c r="H61" i="2" s="1"/>
  <c r="H60" i="2" s="1"/>
  <c r="L71" i="2"/>
  <c r="L70" i="2" s="1"/>
  <c r="L69" i="2" s="1"/>
  <c r="L68" i="2" s="1"/>
  <c r="L66" i="2" s="1"/>
  <c r="L65" i="2" s="1"/>
  <c r="L64" i="2" s="1"/>
  <c r="L63" i="2" s="1"/>
  <c r="L62" i="2" s="1"/>
  <c r="L61" i="2" s="1"/>
  <c r="L60" i="2" s="1"/>
  <c r="J95" i="2"/>
  <c r="J94" i="2" s="1"/>
  <c r="J93" i="2"/>
  <c r="M71" i="2"/>
  <c r="M70" i="2" s="1"/>
  <c r="M69" i="2" s="1"/>
  <c r="M68" i="2" s="1"/>
  <c r="M66" i="2" s="1"/>
  <c r="M65" i="2" s="1"/>
  <c r="M64" i="2" s="1"/>
  <c r="M63" i="2" s="1"/>
  <c r="M62" i="2" s="1"/>
  <c r="M61" i="2" s="1"/>
  <c r="M60" i="2" s="1"/>
  <c r="I99" i="2"/>
  <c r="I101" i="2"/>
  <c r="I100" i="2" s="1"/>
  <c r="M101" i="2"/>
  <c r="M100" i="2" s="1"/>
  <c r="M99" i="2"/>
  <c r="J71" i="2"/>
  <c r="J70" i="2" s="1"/>
  <c r="J69" i="2" s="1"/>
  <c r="J68" i="2" s="1"/>
  <c r="J66" i="2" s="1"/>
  <c r="J65" i="2" s="1"/>
  <c r="J64" i="2" s="1"/>
  <c r="J63" i="2" s="1"/>
  <c r="J62" i="2" s="1"/>
  <c r="J61" i="2" s="1"/>
  <c r="J60" i="2" s="1"/>
  <c r="H101" i="2"/>
  <c r="H100" i="2" s="1"/>
  <c r="H99" i="2"/>
  <c r="L101" i="2"/>
  <c r="L100" i="2" s="1"/>
  <c r="L99" i="2"/>
  <c r="J76" i="2"/>
  <c r="I76" i="2"/>
  <c r="M59" i="2"/>
  <c r="M58" i="2" s="1"/>
  <c r="M57" i="2" s="1"/>
  <c r="M52" i="2" s="1"/>
  <c r="M51" i="2" s="1"/>
  <c r="M50" i="2" s="1"/>
  <c r="I53" i="2"/>
  <c r="I52" i="2" s="1"/>
  <c r="I51" i="2" s="1"/>
  <c r="I50" i="2" s="1"/>
  <c r="L59" i="2"/>
  <c r="L58" i="2" s="1"/>
  <c r="L57" i="2" s="1"/>
  <c r="L52" i="2" s="1"/>
  <c r="L51" i="2" s="1"/>
  <c r="L50" i="2" s="1"/>
  <c r="I93" i="2"/>
  <c r="M93" i="2"/>
  <c r="K99" i="2"/>
  <c r="H59" i="2"/>
  <c r="H58" i="2" s="1"/>
  <c r="H57" i="2" s="1"/>
  <c r="H52" i="2" s="1"/>
  <c r="H51" i="2" s="1"/>
  <c r="H50" i="2" s="1"/>
  <c r="H93" i="2"/>
  <c r="L93" i="2"/>
  <c r="J99" i="2"/>
  <c r="L14" i="2" l="1"/>
  <c r="K14" i="2"/>
  <c r="I14" i="2"/>
  <c r="I12" i="2" s="1"/>
  <c r="H14" i="2"/>
  <c r="I92" i="2"/>
  <c r="M14" i="2"/>
  <c r="L92" i="2"/>
  <c r="J52" i="2"/>
  <c r="J51" i="2" s="1"/>
  <c r="J50" i="2" s="1"/>
  <c r="J14" i="2" s="1"/>
  <c r="H92" i="2"/>
  <c r="M92" i="2"/>
  <c r="J92" i="2"/>
  <c r="K92" i="2"/>
  <c r="K12" i="2" l="1"/>
  <c r="M12" i="2"/>
  <c r="L12" i="2"/>
  <c r="H12" i="2"/>
  <c r="J12" i="2"/>
  <c r="G20" i="1" l="1"/>
  <c r="G28" i="1" l="1"/>
  <c r="E28" i="1"/>
  <c r="G26" i="1"/>
  <c r="G43" i="1"/>
  <c r="G31" i="1"/>
  <c r="G19" i="1"/>
  <c r="G30" i="1" l="1"/>
  <c r="G42" i="1"/>
  <c r="D58" i="1"/>
  <c r="E36" i="1"/>
  <c r="E63" i="1"/>
  <c r="E49" i="1"/>
  <c r="E46" i="1"/>
  <c r="E43" i="1"/>
  <c r="E42" i="1" s="1"/>
  <c r="E40" i="1"/>
  <c r="E37" i="1"/>
  <c r="E23" i="1"/>
  <c r="D63" i="1"/>
  <c r="D62" i="1" s="1"/>
  <c r="D54" i="1"/>
  <c r="D53" i="1" s="1"/>
  <c r="D52" i="1" s="1"/>
  <c r="D49" i="1"/>
  <c r="D46" i="1"/>
  <c r="D45" i="1" s="1"/>
  <c r="D43" i="1"/>
  <c r="D42" i="1" s="1"/>
  <c r="D40" i="1"/>
  <c r="D39" i="1" s="1"/>
  <c r="D37" i="1"/>
  <c r="D35" i="1"/>
  <c r="D34" i="1" s="1"/>
  <c r="D31" i="1"/>
  <c r="D28" i="1"/>
  <c r="D26" i="1"/>
  <c r="D23" i="1"/>
  <c r="D20" i="1"/>
  <c r="D19" i="1" s="1"/>
  <c r="D14" i="1"/>
  <c r="D13" i="1" s="1"/>
  <c r="C23" i="1"/>
  <c r="C63" i="1"/>
  <c r="C62" i="1" s="1"/>
  <c r="C57" i="1"/>
  <c r="C56" i="1" s="1"/>
  <c r="C31" i="1"/>
  <c r="C30" i="1" s="1"/>
  <c r="C35" i="1"/>
  <c r="C34" i="1" s="1"/>
  <c r="C40" i="1"/>
  <c r="C39" i="1" s="1"/>
  <c r="C37" i="1"/>
  <c r="C49" i="1"/>
  <c r="C14" i="1"/>
  <c r="C13" i="1" s="1"/>
  <c r="C20" i="1"/>
  <c r="C19" i="1" s="1"/>
  <c r="C26" i="1"/>
  <c r="C28" i="1"/>
  <c r="C43" i="1"/>
  <c r="C42" i="1" s="1"/>
  <c r="C46" i="1"/>
  <c r="C45" i="1" s="1"/>
  <c r="C54" i="1"/>
  <c r="C53" i="1" s="1"/>
  <c r="C52" i="1" s="1"/>
  <c r="E35" i="1" l="1"/>
  <c r="E34" i="1" s="1"/>
  <c r="E45" i="1"/>
  <c r="E39" i="1"/>
  <c r="E26" i="1"/>
  <c r="E31" i="1"/>
  <c r="E20" i="1"/>
  <c r="I20" i="1" s="1"/>
  <c r="D57" i="1"/>
  <c r="D56" i="1" s="1"/>
  <c r="D51" i="1" s="1"/>
  <c r="D25" i="1"/>
  <c r="D22" i="1" s="1"/>
  <c r="D33" i="1"/>
  <c r="C25" i="1"/>
  <c r="C22" i="1" s="1"/>
  <c r="C33" i="1"/>
  <c r="C51" i="1"/>
  <c r="E33" i="1" l="1"/>
  <c r="E19" i="1"/>
  <c r="E30" i="1"/>
  <c r="E25" i="1"/>
  <c r="D12" i="1"/>
  <c r="D70" i="1" s="1"/>
  <c r="D71" i="1" s="1"/>
  <c r="C12" i="1"/>
  <c r="C70" i="1" s="1"/>
  <c r="C71" i="1" s="1"/>
  <c r="I19" i="1" l="1"/>
  <c r="E22" i="1"/>
  <c r="F70" i="1" l="1"/>
  <c r="I12" i="1"/>
  <c r="D26" i="5"/>
  <c r="E12" i="1"/>
  <c r="I70" i="1" l="1"/>
  <c r="C27" i="5"/>
  <c r="C26" i="5" s="1"/>
  <c r="F69" i="1"/>
  <c r="E72" i="1"/>
  <c r="D25" i="5"/>
  <c r="E70" i="1"/>
  <c r="E69" i="1" l="1"/>
  <c r="D24" i="5"/>
  <c r="D23" i="5" l="1"/>
  <c r="D18" i="5" l="1"/>
  <c r="E18" i="5" s="1"/>
  <c r="C25" i="5"/>
  <c r="E26" i="5"/>
  <c r="C24" i="5" l="1"/>
  <c r="E24" i="5" s="1"/>
  <c r="E25" i="5"/>
  <c r="C23" i="5" l="1"/>
  <c r="E23" i="5" s="1"/>
  <c r="C18" i="5" l="1"/>
</calcChain>
</file>

<file path=xl/sharedStrings.xml><?xml version="1.0" encoding="utf-8"?>
<sst xmlns="http://schemas.openxmlformats.org/spreadsheetml/2006/main" count="1888" uniqueCount="446">
  <si>
    <t>000  1  11  05000  00  0000  120</t>
  </si>
  <si>
    <t>000  1  11  05010  00  0000  120</t>
  </si>
  <si>
    <t>000  1  11  00000  00  0000  000</t>
  </si>
  <si>
    <t>(тыс.рублей)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</si>
  <si>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</si>
  <si>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</si>
  <si>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</si>
  <si>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Дотации на выравнивание бюджетной обеспеченности</t>
  </si>
  <si>
    <t>Налог на доходы физических лиц</t>
  </si>
  <si>
    <t>000  1  01  02010  01  0000  110</t>
  </si>
  <si>
    <t>000  1  01  02020  01  0000  110</t>
  </si>
  <si>
    <t>000  1  01  02030  01  0000  110</t>
  </si>
  <si>
    <t>000  1  01  02040  01  0000  110</t>
  </si>
  <si>
    <t>000  1  11  09045  10  0000  120</t>
  </si>
  <si>
    <t>Код бюджетной классификации Российской Федерации</t>
  </si>
  <si>
    <t>Наименование доходов</t>
  </si>
  <si>
    <t>Сумма</t>
  </si>
  <si>
    <t>НАЛОГИ НА ПРИБЫЛЬ, ДОХОДЫ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</si>
  <si>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</si>
  <si>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</si>
  <si>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</si>
  <si>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</si>
  <si>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</si>
  <si>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</si>
  <si>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</si>
  <si>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</si>
  <si>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</si>
  <si>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000  1  11  09040  00  0000  120</t>
  </si>
  <si>
    <t>000  1  11  09000  00  0000  120</t>
  </si>
  <si>
    <t>000  1  05  00000  00  0000  000</t>
  </si>
  <si>
    <t>000  1  05  03000  01  0000  110</t>
  </si>
  <si>
    <t>000  1  05  03010  01  0000  110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</si>
  <si>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</si>
  <si>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</si>
  <si>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</si>
  <si>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</si>
  <si>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000  1  11  05013  10  0000  120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</si>
  <si>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</si>
  <si>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</si>
  <si>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</si>
  <si>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000  1  00  00000  00  0000  000</t>
  </si>
  <si>
    <t>000  1  01  00000  00  0000  000</t>
  </si>
  <si>
    <t>000  1  01  02000  01  0000  110</t>
  </si>
  <si>
    <t>000  2  00  00000  00  0000  000</t>
  </si>
  <si>
    <t>000  2  02  00000  00  0000  000</t>
  </si>
  <si>
    <t>000  2  18  05000  10  0000  000</t>
  </si>
  <si>
    <t>Доходы бюджетов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</si>
  <si>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000  2  18  05010  10  0000  151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</si>
  <si>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</si>
  <si>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</si>
  <si>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Платежи от государственных и муниципальных унитарных предприятий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</si>
  <si>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</si>
  <si>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</si>
  <si>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</si>
  <si>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</si>
  <si>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</si>
  <si>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</si>
  <si>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</si>
  <si>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</si>
  <si>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</si>
  <si>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</si>
  <si>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</si>
  <si>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</si>
  <si>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</si>
  <si>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000 1 11 07000 00 0000 120</t>
  </si>
  <si>
    <t>000 1 11 07015 10 0000 120</t>
  </si>
  <si>
    <t>1 16 06000 01 0000 140</t>
  </si>
  <si>
    <t>1 16 00000 00 0000 000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</si>
  <si>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</si>
  <si>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</si>
  <si>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</si>
  <si>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</si>
  <si>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</si>
  <si>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</si>
  <si>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</si>
  <si>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</si>
  <si>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</si>
  <si>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</si>
  <si>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0</t>
  </si>
  <si>
    <t xml:space="preserve">Изменения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</si>
  <si>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</si>
  <si>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</si>
  <si>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</si>
  <si>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</si>
  <si>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</si>
  <si>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Исполнение</t>
  </si>
  <si>
    <t>Итого собственных доходов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</si>
  <si>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</si>
  <si>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</si>
  <si>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 бюджетов сельских поселений</t>
  </si>
  <si>
    <t>000 1 08 00000 00 0000 000</t>
  </si>
  <si>
    <t>ГОСУДАРСТВЕННАЯ ПОШЛИНА</t>
  </si>
  <si>
    <t>Земельный налог с организаций</t>
  </si>
  <si>
    <t xml:space="preserve">  000    1 06 06040 00 0000 110</t>
  </si>
  <si>
    <t>Земельный налог с физических лиц</t>
  </si>
  <si>
    <t>Справочно:</t>
  </si>
  <si>
    <t>(тыс. рублей)</t>
  </si>
  <si>
    <t>Наименование</t>
  </si>
  <si>
    <t>Глав-ный рас-поря-дитель средств</t>
  </si>
  <si>
    <t>РЗ</t>
  </si>
  <si>
    <t>ПР</t>
  </si>
  <si>
    <t>ЦСР</t>
  </si>
  <si>
    <t>ВР</t>
  </si>
  <si>
    <t>2015</t>
  </si>
  <si>
    <t>дотация</t>
  </si>
  <si>
    <t>субъвенция</t>
  </si>
  <si>
    <t>собственные доходы</t>
  </si>
  <si>
    <t>передвижки</t>
  </si>
  <si>
    <t>ФНР</t>
  </si>
  <si>
    <t>остаток на 01.01.</t>
  </si>
  <si>
    <t>7</t>
  </si>
  <si>
    <t>ВСЕГО</t>
  </si>
  <si>
    <t>Администрация муниципального образования сельское поселение Анюйск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</si>
  <si>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</si>
  <si>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</si>
  <si>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</si>
  <si>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</si>
  <si>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расходов по исполнению публичных (публично-нормативных) обязательств</t>
  </si>
  <si>
    <t>77 0 0000</t>
  </si>
  <si>
    <t>Исполнение публичных (публично-нормативных) обязательств за счет средств бюджета поселения</t>
  </si>
  <si>
    <t>77 Б 0000</t>
  </si>
  <si>
    <t>Компенсация расходов на оплату стоимости проезда и провоза багажа в соответствии с Решение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Анюйск»</t>
  </si>
  <si>
    <t>77 Б 1011</t>
  </si>
  <si>
    <t>Компенсация расходов на оплату стоимости проезда и провоза багажа в соответствии с Решением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 сельское поселение Анюйск» по непрограммному направлению расходов "Исполнение публичных (публично-нормативных) обязательств за счет средств бюджета поселения" в рамках  непрограммного направления деятельности "Исполнение публичных (публично-нормативных) обязательств"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</si>
  <si>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</si>
  <si>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</si>
  <si>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</si>
  <si>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</si>
  <si>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</si>
  <si>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функционирования Главы муниципального образования и его заместителей</t>
  </si>
  <si>
    <t>80 1 0000</t>
  </si>
  <si>
    <t>Глава муниципального образования</t>
  </si>
  <si>
    <t>80 1 0004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</si>
  <si>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</si>
  <si>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80 1 00 00040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</si>
  <si>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</si>
  <si>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</si>
  <si>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</si>
  <si>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</si>
  <si>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</si>
  <si>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</si>
  <si>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</si>
  <si>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</si>
  <si>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</si>
  <si>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 исполнительно - распорядительных органов местного самоуправления муниципального образования</t>
  </si>
  <si>
    <t>80 2 0000</t>
  </si>
  <si>
    <t>Центральный аппарат исполнительно - распорядительных органов местного самоуправления муниципального образования</t>
  </si>
  <si>
    <t>80 2 0011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</si>
  <si>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</si>
  <si>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</si>
  <si>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</si>
  <si>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80 2 00 00110</t>
  </si>
  <si>
    <t>Закупка товаров, работ, услуг в сфере информационно-коммуникационных технологий</t>
  </si>
  <si>
    <t>242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</si>
  <si>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</si>
  <si>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</si>
  <si>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</si>
  <si>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</si>
  <si>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</si>
  <si>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</si>
  <si>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</si>
  <si>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Обеспечение проведение выборов и референдумов</t>
  </si>
  <si>
    <t>07</t>
  </si>
  <si>
    <t>Избирательная комиссия муниципального образования</t>
  </si>
  <si>
    <t>84</t>
  </si>
  <si>
    <t xml:space="preserve">Проведение выборов Главы муниципального образования и Депутатов муниципального образования </t>
  </si>
  <si>
    <t>84 2</t>
  </si>
  <si>
    <t>84 2 00 00230</t>
  </si>
  <si>
    <t>Расходы на проведение выборов в представительные органы муниципального образования</t>
  </si>
  <si>
    <t>Другие общегосударственные вопросы</t>
  </si>
  <si>
    <t>13</t>
  </si>
  <si>
    <t>Непрограммные направления расходов, связанные с обязательствами муниципального образования</t>
  </si>
  <si>
    <t>82 0 0000</t>
  </si>
  <si>
    <t>Исполнение обязательств муниципального образования исполнительно-распорядительными органами муниципального образования</t>
  </si>
  <si>
    <t>82 2 0000</t>
  </si>
  <si>
    <t>Обеспечение первичных мер пожарной безопасности в границах населенных пунктов поселения</t>
  </si>
  <si>
    <t>82 2 8032</t>
  </si>
  <si>
    <t>Закупка товаров, работ и услуг для государственных (муниципальных) нужд</t>
  </si>
  <si>
    <t>Почетная Грамота Главы муниципального образования</t>
  </si>
  <si>
    <t>82 2 8035</t>
  </si>
  <si>
    <t>Социальное обеспечение и иные выплаты населению</t>
  </si>
  <si>
    <t>300</t>
  </si>
  <si>
    <t>Иные выплаты населению</t>
  </si>
  <si>
    <t>360</t>
  </si>
  <si>
    <t>Национальная оборона</t>
  </si>
  <si>
    <t>Мобилизационная и вневойсковая подготовка</t>
  </si>
  <si>
    <t>03</t>
  </si>
  <si>
    <t>Непрограмное направление расходов по обеспечению функционирования органов местного самоуправления</t>
  </si>
  <si>
    <t>80 2 5118</t>
  </si>
  <si>
    <t>Осуществление первичного воинского учета на территориях, где отстутствуют военные комиссариаты (Закупка товаров, работ и услуг для государственных (муниципальных) нужд)</t>
  </si>
  <si>
    <t>80 2 51180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</si>
  <si>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</si>
  <si>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</si>
  <si>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</si>
  <si>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</si>
  <si>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Осуществление мер по противодействию терроризму и экстремизму</t>
  </si>
  <si>
    <t>82 2 8033</t>
  </si>
  <si>
    <t>Национальная экономика</t>
  </si>
  <si>
    <t>Транспорт</t>
  </si>
  <si>
    <t>08</t>
  </si>
  <si>
    <t>Автомобильный транспорт</t>
  </si>
  <si>
    <t>82 2 8103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</si>
  <si>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</si>
  <si>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</si>
  <si>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</si>
  <si>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</si>
  <si>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09</t>
  </si>
  <si>
    <t>Непрограммные направления расходов по предоставлению межбюджетных трансфертов из бюджета поселения</t>
  </si>
  <si>
    <t>98 0 0000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</si>
  <si>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</si>
  <si>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98 2 0000</t>
  </si>
  <si>
    <t>Содержание автомобильных дорог и инженерных сооружений на них в границах городских округов и поселений</t>
  </si>
  <si>
    <t>98 2 8022</t>
  </si>
  <si>
    <t>Межбюджетные  трансферты</t>
  </si>
  <si>
    <t>500</t>
  </si>
  <si>
    <t>Иные межбюджетные  трансферты</t>
  </si>
  <si>
    <t>540</t>
  </si>
  <si>
    <t>Другие вопросы в области национальной экономики</t>
  </si>
  <si>
    <t>12</t>
  </si>
  <si>
    <t>Расходы на обеспечение муниципальных образований документами территориального планирования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</si>
  <si>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98 2 8105</t>
  </si>
  <si>
    <t>Жилищно-коммунальное хозяйство</t>
  </si>
  <si>
    <t>05</t>
  </si>
  <si>
    <t>Жилищное хозяйство</t>
  </si>
  <si>
    <t xml:space="preserve">Капитальный ремонт  муниципального жилищного фонда </t>
  </si>
  <si>
    <t>98 2 8201</t>
  </si>
  <si>
    <t xml:space="preserve">Коммунальное хозяйство </t>
  </si>
  <si>
    <t>Мероприятия в области коммунального хозяйства</t>
  </si>
  <si>
    <t>82 2 8034</t>
  </si>
  <si>
    <t>Благоустройство</t>
  </si>
  <si>
    <t xml:space="preserve">05 </t>
  </si>
  <si>
    <t>Уличное освещение</t>
  </si>
  <si>
    <t>98 2 8021</t>
  </si>
  <si>
    <t>Уличное освещение (Межбюджетные  трансферты)</t>
  </si>
  <si>
    <t>98 2 00 80210</t>
  </si>
  <si>
    <t>Озеленение</t>
  </si>
  <si>
    <t>98 2 8023</t>
  </si>
  <si>
    <t>Расходы на озеленение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</si>
  <si>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Организация и содержание мест захоронения</t>
  </si>
  <si>
    <t>98 2 8024</t>
  </si>
  <si>
    <t>Прочие мероприятия по благоустройству городских округов и поселений</t>
  </si>
  <si>
    <t>98 2 8025</t>
  </si>
  <si>
    <t>Расходы на прочие мероприятия по благоустройству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</si>
  <si>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Физическая культура и спорт</t>
  </si>
  <si>
    <t>11</t>
  </si>
  <si>
    <t>Массовый спорт</t>
  </si>
  <si>
    <t>Предоставление межбюджетных трансфертов за счет средств бюджета поселения на выполнение муниципального задания</t>
  </si>
  <si>
    <t>98 П 0000</t>
  </si>
  <si>
    <t>Учреждения, осуществляющие деятельность в области физической культуры и спорта</t>
  </si>
  <si>
    <t>98 П 9927</t>
  </si>
  <si>
    <t>Компенсация расходов на оплату стоимости проезда и провоза багажа в соответствии с Решением сессии Совета депутатов № 2 от               8 февраля 2012 года «Об утверждении Порядка предоставления некоторых гарантий и компенсаций для лиц, работающих в организациях, финансируемых из бюджета муниципального образования
городское поселение Билибино», за счет межбюджетных трансфертов из бюджета поселения</t>
  </si>
  <si>
    <t>98 2 1011</t>
  </si>
  <si>
    <t>Озеленение (Межбюджетные  трансферты)</t>
  </si>
  <si>
    <t>98 2 00 80230</t>
  </si>
  <si>
    <t>Прочие мероприятия по благоустройству городских округов и поселений (Межбюджетные  трансферты)</t>
  </si>
  <si>
    <t>98 2 00 80250</t>
  </si>
  <si>
    <t>Взносы по обязательному социальному страхованию на выплаты денежного содержания и иные выплаты работникам гомударственных (муниципальных) органов</t>
  </si>
  <si>
    <t>129</t>
  </si>
  <si>
    <t xml:space="preserve">Иные бюджетные трансферты </t>
  </si>
  <si>
    <t xml:space="preserve">                 Приложение 8</t>
  </si>
  <si>
    <t xml:space="preserve">                 к решению Совета депутатов</t>
  </si>
  <si>
    <t xml:space="preserve">                 муниципального образования</t>
  </si>
  <si>
    <t xml:space="preserve">                 сельское поселение Анюйск</t>
  </si>
  <si>
    <t xml:space="preserve">                 от _____ декабря 2014 года № ____</t>
  </si>
  <si>
    <t xml:space="preserve"> </t>
  </si>
  <si>
    <t>6</t>
  </si>
  <si>
    <t>Исполнение публичных (публично-нормативных) обязательств за счет средств  бюджета муниципального образования</t>
  </si>
  <si>
    <t xml:space="preserve">80 1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</si>
  <si>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</si>
  <si>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деятельности Главы поселения (Закупка товаров, работ и услуг для государственных (муниципальных) нужд)</t>
  </si>
  <si>
    <t xml:space="preserve">80 2 </t>
  </si>
  <si>
    <t>Проведение выборов Главы муниципального образования и Депутатов муниципального образования</t>
  </si>
  <si>
    <t xml:space="preserve">84 2 00 00240 </t>
  </si>
  <si>
    <t>98</t>
  </si>
  <si>
    <t>98 2 5118</t>
  </si>
  <si>
    <t xml:space="preserve">Обеспечение функционирования  исполнительно - распорядительных органов местного самоуправления </t>
  </si>
  <si>
    <t>Осуществление первичного воинского учета на территориях, где отсутствуют военные комиссариата (Закупка товаров, работ и услуг для государственных (муниципальных) нужд)</t>
  </si>
  <si>
    <t>Предоставление межбюджетных трансфертов</t>
  </si>
  <si>
    <t xml:space="preserve">98 2 </t>
  </si>
  <si>
    <t>Прочие мероприятия по благоустройству городских округов и послений (Межбюджетные трансферты)</t>
  </si>
  <si>
    <t>к решению Совета депутатов</t>
  </si>
  <si>
    <t>муниципального образования</t>
  </si>
  <si>
    <t>Источники  внутреннего финансирования</t>
  </si>
  <si>
    <t>(включая перечень статей и видов источников финансирования дефицита бюджетов)</t>
  </si>
  <si>
    <t>Исполнение %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</si>
  <si>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</si>
  <si>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</si>
  <si>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</si>
  <si>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</si>
  <si>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</si>
  <si>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</si>
  <si>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</si>
  <si>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</si>
  <si>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</si>
  <si>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</si>
  <si>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</si>
  <si>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</si>
  <si>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</si>
  <si>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</si>
  <si>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</si>
  <si>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</si>
  <si>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</si>
  <si>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</si>
  <si>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</si>
  <si>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</si>
  <si>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</si>
  <si>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</si>
  <si>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</si>
  <si>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</si>
  <si>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</si>
  <si>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</si>
  <si>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</si>
  <si>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</si>
  <si>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Распределение иных межбюджетных трансфертов,</t>
  </si>
  <si>
    <t>2</t>
  </si>
  <si>
    <t>3</t>
  </si>
  <si>
    <t>4</t>
  </si>
  <si>
    <t xml:space="preserve">Уличное освещение </t>
  </si>
  <si>
    <t xml:space="preserve">Озеленение </t>
  </si>
  <si>
    <t xml:space="preserve">Прочие мероприятия по благоустройству городских округов и поселений </t>
  </si>
  <si>
    <t>Межбюджетные трансферты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</si>
  <si>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</si>
  <si>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переданные</t>
  </si>
  <si>
    <t>"</t>
  </si>
  <si>
    <t>Приложение 6</t>
  </si>
  <si>
    <t>Компенсация расходов на оплату стоимости проезда и провоза багажа в соответствии с Решение сессии сессии Совета депутатов № 1 от 01.11.2012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Островное»</t>
  </si>
  <si>
    <t>Непрограммное направление расходов по обеспечению функционирования органов местного самоуправления</t>
  </si>
  <si>
    <t xml:space="preserve">80 </t>
  </si>
  <si>
    <t>Обеспечение функционирования Главы муниципального образования</t>
  </si>
  <si>
    <t>Обеспечение функционирования исполнительно - распорядительных органов местного самоуправления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</si>
  <si>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</si>
  <si>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</si>
  <si>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Непрограммное направление расходов , связанные с обязательствами муниципального образования</t>
  </si>
  <si>
    <t>82 00 00000</t>
  </si>
  <si>
    <t>82 2 00 00000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</si>
  <si>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</si>
  <si>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</si>
  <si>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Расходы на Почетные Грамоты (Социальное обеспечение и иные выплаты населению)</t>
  </si>
  <si>
    <t>82 2 00 80350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</si>
  <si>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</rPr>
      <t xml:space="preserve"> (Иные бюджетные ассигнования)</t>
    </r>
  </si>
  <si>
    <t>Осуществление первичного воинского учета на территориях, где отсутствуют военные комиссариаты</t>
  </si>
  <si>
    <r>
      <rPr>
        <sz val="10"/>
        <color rgb="FFFF0000"/>
        <rFont val="Times New Roman"/>
        <family val="1"/>
        <charset val="204"/>
      </rPr>
      <t xml:space="preserve">Расходы по осуществлению первичного воинского учета на территориях, где отсутствуют военные комиссариаты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 </t>
    </r>
    <r>
      <rPr>
        <sz val="10"/>
        <rFont val="Times New Roman"/>
        <family val="1"/>
      </rPr>
      <t>(Закупка товаров, работ и услуг для государственных (муниципальных) нужд)</t>
    </r>
  </si>
  <si>
    <t>80 2 00 51180</t>
  </si>
  <si>
    <t>84 2 00 00240</t>
  </si>
  <si>
    <t>80</t>
  </si>
  <si>
    <t>80 2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</si>
  <si>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</si>
  <si>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82 0 00 00000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</si>
  <si>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государственных (муниципальных) нужд)</t>
  </si>
  <si>
    <t>82 2 00 80330</t>
  </si>
  <si>
    <t>Расходы на автомобильный транспорт (субсидии на возмещение недополученных доходов по пассажирским перевозкам Муниципальному автотранспортному предприятию Билибинского муниципального района) (Иные бюджетные ассигнования)</t>
  </si>
  <si>
    <t>82 2 00 81030</t>
  </si>
  <si>
    <t>98 0 00 00000</t>
  </si>
  <si>
    <t>98 2 00 00000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</si>
  <si>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</si>
  <si>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98 2 00 80220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</si>
  <si>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</si>
  <si>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</si>
  <si>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Капитальный ремонт муниципального жилого фонда  (Межбюджетные  трансферты)</t>
  </si>
  <si>
    <t>98 2 00 82010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</si>
  <si>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</si>
  <si>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</si>
  <si>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 xml:space="preserve">98 </t>
  </si>
  <si>
    <t>Организация и содержание мест захоронения (Межбюджетные  трансферты)</t>
  </si>
  <si>
    <t>98 2 00 80240</t>
  </si>
  <si>
    <t>Другие вопросы в области жилищно-коммунального хозяйства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</si>
  <si>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</si>
  <si>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98 2 00 81040</t>
  </si>
  <si>
    <t>Физическая культура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</si>
  <si>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</si>
  <si>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>98 П 00 00000</t>
  </si>
  <si>
    <t>Финансовое обеспечение выполнения муниципального задания спортивно плавательными учреждениями (Межбюджетные  трансферты)</t>
  </si>
  <si>
    <t>98 П 00 М9927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</si>
  <si>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</si>
  <si>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98 2 П 00 10110</t>
  </si>
  <si>
    <t>Дотации бюджетам бюджетной системы Российской Федерации</t>
  </si>
  <si>
    <t>98 2</t>
  </si>
  <si>
    <t>98 2 80210</t>
  </si>
  <si>
    <t>98 2 80230</t>
  </si>
  <si>
    <t>98 2 80250</t>
  </si>
  <si>
    <t>сельское поселение Островное</t>
  </si>
  <si>
    <t>Администрация муниципального образования сельское поселение Островное</t>
  </si>
  <si>
    <t>передаваемых в бюджет муниципального района из бюджета сельского поселения Островное</t>
  </si>
  <si>
    <t>(руб)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</si>
  <si>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</si>
  <si>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000  1 06 06030 00 0000 110</t>
  </si>
  <si>
    <t>Субвенции бюджетам бюджетной системы Российской Федерации</t>
  </si>
  <si>
    <t>000  2  02  30000  00  0000  150</t>
  </si>
  <si>
    <t>000  2  02  10000  00  0000  150</t>
  </si>
  <si>
    <t>000  2  02  15001  00  0000  150</t>
  </si>
  <si>
    <t>000  2  02  15001  10  0000  150</t>
  </si>
  <si>
    <t>000  2  02  35118  10  0000  150</t>
  </si>
  <si>
    <t>000  2  02  35118  00  0000  150</t>
  </si>
  <si>
    <t xml:space="preserve">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</si>
  <si>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</si>
  <si>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сельское поселение Островное</t>
  </si>
  <si>
    <t xml:space="preserve">                                                                к решению Совета депутатов</t>
  </si>
  <si>
    <t xml:space="preserve">                                                                муниципального образования</t>
  </si>
  <si>
    <t xml:space="preserve">                                                                сельское поселение Островное</t>
  </si>
  <si>
    <t xml:space="preserve">                                                               сельское поселение Островное</t>
  </si>
  <si>
    <t xml:space="preserve">                                                               муниципального образования</t>
  </si>
  <si>
    <t xml:space="preserve">                                                               к решению Совета депутатов</t>
  </si>
  <si>
    <t xml:space="preserve">                    к решению Совета депутатов</t>
  </si>
  <si>
    <t xml:space="preserve">                    муниципального образования</t>
  </si>
  <si>
    <t xml:space="preserve">                    сельское поселение Островное</t>
  </si>
  <si>
    <r>
      <t xml:space="preserve">                                                                                                 </t>
    </r>
    <r>
      <rPr>
        <sz val="10"/>
        <rFont val="Times New Roman"/>
        <family val="1"/>
        <charset val="204"/>
      </rPr>
      <t>Приложение 1</t>
    </r>
  </si>
  <si>
    <t xml:space="preserve">                                                                Приложение 2</t>
  </si>
  <si>
    <t xml:space="preserve">                                                               Приложение 3</t>
  </si>
  <si>
    <t xml:space="preserve">                    Приложение 4</t>
  </si>
  <si>
    <t xml:space="preserve">                    Приложение 5</t>
  </si>
  <si>
    <t>доходов для расчета дефицита бюджета сельского поселения Островное и предельного объема муниципального долга муниципального образования сельское поселение Островное</t>
  </si>
  <si>
    <t>000  2  18  00000  00  0000  000</t>
  </si>
  <si>
    <t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</si>
  <si>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Расходы на обеспечение деятельности Главы поселения (Закупка товаров, работ и услуг для обеспечения государственных (муниципальных) нужд)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</si>
  <si>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</si>
  <si>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План на 2020 год</t>
  </si>
  <si>
    <t>Факт за 2020 год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</si>
  <si>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</si>
  <si>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</si>
  <si>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</si>
  <si>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000 2 19 35118 10 0000 150</t>
  </si>
  <si>
    <t xml:space="preserve">Обеспечения проведения выборов и референдумов </t>
  </si>
  <si>
    <t>Расходы на проведение выборов в представительные органы муниципального образования (Иные бюджетные ассигнования)</t>
  </si>
  <si>
    <t>(тыс. руб.)</t>
  </si>
  <si>
    <t xml:space="preserve"> Поступления доходов по классификации доходов бюджета сельского поселения Островное за 2021 год</t>
  </si>
  <si>
    <t>План на 2021 год</t>
  </si>
  <si>
    <t>Факт за 2021 год</t>
  </si>
  <si>
    <t>Ведомственная структура расходов бюджета сельского поселения Островное на 2021 год</t>
  </si>
  <si>
    <t>Распределение бюджетных ассигнований бюджета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</si>
  <si>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>дефицита бюджета сельского поселения Островное за 2021 год</t>
  </si>
  <si>
    <t>на осуществление части полномочий по решению вопросов местного значения на 2021 год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</si>
  <si>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</si>
  <si>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</si>
  <si>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</si>
  <si>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</si>
  <si>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</si>
  <si>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</si>
  <si>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</si>
  <si>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Распределение бюджетных ассигнований бюджета на 2021 год по разделам и подразделам, целевым статьям (муниципальным программам и непрограммным напрвлениям деятельности) и группам видов расходов классификации расходов бюджета</t>
  </si>
  <si>
    <t>Дефицит (со знаком минус), профицит (со знаком плюс) бюджета сельского поселения Островное (-16,7  тыс. рублей)</t>
  </si>
  <si>
    <t xml:space="preserve">                                                                от  "16 " мая   2022 года № 1 </t>
  </si>
  <si>
    <t xml:space="preserve">                                                                                                 от  "16" мая   2022 года № 1 </t>
  </si>
  <si>
    <t xml:space="preserve">                                                               от  "16" мая   2022 года № 1  </t>
  </si>
  <si>
    <t xml:space="preserve">                   от  "16" мая   2022 года № 1  </t>
  </si>
  <si>
    <t xml:space="preserve">                    от  "16" мая   2022 года № 1 </t>
  </si>
  <si>
    <t xml:space="preserve">от  "16" мая   2022 года № 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</si>
</sst>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%"/>
    <numFmt numFmtId="167" formatCode="0.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C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indexed="17"/>
      <name val="Times New Roman"/>
      <family val="1"/>
      <charset val="204"/>
    </font>
    <font>
      <b/>
      <sz val="10"/>
      <color rgb="FFC00000"/>
      <name val="Times New Roman"/>
      <family val="1"/>
    </font>
    <font>
      <i/>
      <sz val="10"/>
      <name val="Times New Roman"/>
      <family val="1"/>
      <charset val="204"/>
    </font>
    <font>
      <sz val="10"/>
      <color indexed="11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7"/>
      <name val="Times New Roman"/>
      <family val="1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</cellStyleXfs>
  <cellXfs count="427">
    <xf numFmtId="0" fontId="0" fillId="0" borderId="0" xfId="0"/>
    <xf numFmtId="0" fontId="4" fillId="0" borderId="0" xfId="0" applyFont="1" applyAlignment="1">
      <alignment horizontal="left" vertical="justify"/>
    </xf>
    <xf numFmtId="0" fontId="5" fillId="0" borderId="0" xfId="0" applyFont="1"/>
    <xf numFmtId="0" fontId="5" fillId="0" borderId="0" xfId="0" applyFont="1" applyAlignment="1">
      <alignment horizontal="left" vertical="justify"/>
    </xf>
    <xf numFmtId="0" fontId="4" fillId="0" borderId="0" xfId="2" applyFont="1" applyFill="1"/>
    <xf numFmtId="0" fontId="4" fillId="0" borderId="0" xfId="0" applyFont="1" applyFill="1" applyAlignment="1">
      <alignment horizontal="left" vertical="justify"/>
    </xf>
    <xf numFmtId="0" fontId="5" fillId="0" borderId="0" xfId="0" applyFont="1" applyFill="1"/>
    <xf numFmtId="0" fontId="4" fillId="0" borderId="0" xfId="0" applyFont="1" applyFill="1" applyAlignment="1">
      <alignment horizontal="left" vertical="justify" wrapText="1"/>
    </xf>
    <xf numFmtId="0" fontId="6" fillId="0" borderId="0" xfId="0" applyFont="1"/>
    <xf numFmtId="0" fontId="4" fillId="2" borderId="0" xfId="2" applyFont="1" applyFill="1"/>
    <xf numFmtId="0" fontId="3" fillId="2" borderId="0" xfId="2" applyFont="1" applyFill="1"/>
    <xf numFmtId="0" fontId="3" fillId="0" borderId="0" xfId="2" applyFont="1" applyFill="1"/>
    <xf numFmtId="164" fontId="4" fillId="0" borderId="2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3" borderId="0" xfId="2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3" fillId="0" borderId="0" xfId="2" applyNumberFormat="1" applyFont="1" applyFill="1"/>
    <xf numFmtId="0" fontId="5" fillId="0" borderId="0" xfId="0" applyFont="1" applyBorder="1"/>
    <xf numFmtId="0" fontId="0" fillId="0" borderId="0" xfId="0" applyAlignment="1"/>
    <xf numFmtId="49" fontId="3" fillId="0" borderId="1" xfId="2" applyNumberFormat="1" applyFont="1" applyFill="1" applyBorder="1" applyAlignment="1">
      <alignment vertical="top"/>
    </xf>
    <xf numFmtId="0" fontId="3" fillId="0" borderId="1" xfId="2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right"/>
    </xf>
    <xf numFmtId="166" fontId="3" fillId="0" borderId="1" xfId="2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>
      <alignment vertical="top"/>
    </xf>
    <xf numFmtId="0" fontId="4" fillId="0" borderId="1" xfId="2" applyFont="1" applyFill="1" applyBorder="1" applyAlignment="1">
      <alignment horizontal="justify" vertical="center" wrapText="1"/>
    </xf>
    <xf numFmtId="165" fontId="4" fillId="0" borderId="1" xfId="2" applyNumberFormat="1" applyFont="1" applyFill="1" applyBorder="1" applyAlignment="1">
      <alignment horizontal="right"/>
    </xf>
    <xf numFmtId="167" fontId="4" fillId="0" borderId="1" xfId="2" applyNumberFormat="1" applyFont="1" applyFill="1" applyBorder="1"/>
    <xf numFmtId="166" fontId="4" fillId="0" borderId="1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3" fillId="0" borderId="1" xfId="3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165" fontId="3" fillId="3" borderId="1" xfId="2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center"/>
    </xf>
    <xf numFmtId="0" fontId="3" fillId="0" borderId="1" xfId="2" applyFont="1" applyFill="1" applyBorder="1"/>
    <xf numFmtId="165" fontId="3" fillId="0" borderId="1" xfId="2" applyNumberFormat="1" applyFont="1" applyFill="1" applyBorder="1"/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right"/>
    </xf>
    <xf numFmtId="49" fontId="4" fillId="2" borderId="1" xfId="2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center" wrapText="1"/>
    </xf>
    <xf numFmtId="165" fontId="4" fillId="2" borderId="1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2" applyNumberFormat="1" applyFont="1" applyFill="1" applyBorder="1" applyAlignment="1">
      <alignment vertical="top"/>
    </xf>
    <xf numFmtId="49" fontId="4" fillId="2" borderId="1" xfId="2" applyNumberFormat="1" applyFont="1" applyFill="1" applyBorder="1" applyAlignment="1">
      <alignment vertical="top"/>
    </xf>
    <xf numFmtId="49" fontId="3" fillId="0" borderId="1" xfId="3" applyNumberFormat="1" applyFont="1" applyFill="1" applyBorder="1" applyAlignment="1">
      <alignment vertical="top"/>
    </xf>
    <xf numFmtId="165" fontId="3" fillId="0" borderId="1" xfId="1" applyNumberFormat="1" applyFont="1" applyFill="1" applyBorder="1" applyAlignment="1">
      <alignment horizontal="right"/>
    </xf>
    <xf numFmtId="49" fontId="4" fillId="0" borderId="1" xfId="3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 wrapText="1"/>
    </xf>
    <xf numFmtId="165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justify" wrapText="1"/>
    </xf>
    <xf numFmtId="0" fontId="5" fillId="0" borderId="1" xfId="0" applyFont="1" applyBorder="1"/>
    <xf numFmtId="165" fontId="4" fillId="0" borderId="1" xfId="0" applyNumberFormat="1" applyFont="1" applyBorder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/>
    </xf>
    <xf numFmtId="165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justify" wrapText="1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justify" wrapText="1"/>
    </xf>
    <xf numFmtId="0" fontId="16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166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6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justify" wrapText="1"/>
    </xf>
    <xf numFmtId="49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justify" wrapText="1"/>
    </xf>
    <xf numFmtId="49" fontId="16" fillId="0" borderId="1" xfId="0" applyNumberFormat="1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right"/>
    </xf>
    <xf numFmtId="0" fontId="16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6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justify"/>
    </xf>
    <xf numFmtId="49" fontId="7" fillId="0" borderId="1" xfId="0" applyNumberFormat="1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/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justify"/>
    </xf>
    <xf numFmtId="164" fontId="16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vertical="justify"/>
    </xf>
    <xf numFmtId="164" fontId="12" fillId="0" borderId="1" xfId="0" applyNumberFormat="1" applyFont="1" applyFill="1" applyBorder="1" applyAlignment="1">
      <alignment vertical="justify"/>
    </xf>
    <xf numFmtId="49" fontId="14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right" vertical="top"/>
    </xf>
    <xf numFmtId="0" fontId="12" fillId="0" borderId="0" xfId="0" applyFont="1" applyFill="1" applyAlignment="1">
      <alignment horizontal="left" vertical="top"/>
    </xf>
    <xf numFmtId="165" fontId="12" fillId="0" borderId="0" xfId="0" applyNumberFormat="1" applyFont="1" applyFill="1" applyAlignment="1">
      <alignment horizontal="center"/>
    </xf>
    <xf numFmtId="164" fontId="10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vertical="justify"/>
    </xf>
    <xf numFmtId="0" fontId="10" fillId="2" borderId="0" xfId="0" applyFont="1" applyFill="1" applyAlignment="1">
      <alignment vertical="justify"/>
    </xf>
    <xf numFmtId="164" fontId="10" fillId="0" borderId="0" xfId="0" applyNumberFormat="1" applyFont="1" applyFill="1" applyAlignment="1">
      <alignment vertical="justify"/>
    </xf>
    <xf numFmtId="164" fontId="10" fillId="2" borderId="0" xfId="0" applyNumberFormat="1" applyFont="1" applyFill="1" applyAlignment="1">
      <alignment vertical="justify"/>
    </xf>
    <xf numFmtId="0" fontId="10" fillId="2" borderId="0" xfId="0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vertical="justify"/>
    </xf>
    <xf numFmtId="0" fontId="10" fillId="0" borderId="1" xfId="0" applyFont="1" applyBorder="1" applyAlignment="1">
      <alignment horizontal="left"/>
    </xf>
    <xf numFmtId="0" fontId="10" fillId="2" borderId="1" xfId="0" applyFont="1" applyFill="1" applyBorder="1" applyAlignment="1">
      <alignment vertical="justify"/>
    </xf>
    <xf numFmtId="164" fontId="10" fillId="0" borderId="1" xfId="0" applyNumberFormat="1" applyFont="1" applyFill="1" applyBorder="1" applyAlignment="1">
      <alignment vertical="justify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/>
    <xf numFmtId="0" fontId="9" fillId="0" borderId="0" xfId="0" applyFont="1" applyFill="1" applyAlignment="1"/>
    <xf numFmtId="0" fontId="1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left"/>
    </xf>
    <xf numFmtId="49" fontId="17" fillId="3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/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/>
    <xf numFmtId="0" fontId="4" fillId="0" borderId="0" xfId="0" applyFont="1" applyFill="1"/>
    <xf numFmtId="165" fontId="19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justify"/>
    </xf>
    <xf numFmtId="164" fontId="15" fillId="0" borderId="1" xfId="0" applyNumberFormat="1" applyFont="1" applyFill="1" applyBorder="1" applyAlignment="1">
      <alignment vertical="justify"/>
    </xf>
    <xf numFmtId="0" fontId="15" fillId="0" borderId="1" xfId="0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vertical="justify"/>
    </xf>
    <xf numFmtId="164" fontId="11" fillId="0" borderId="1" xfId="0" applyNumberFormat="1" applyFont="1" applyFill="1" applyBorder="1" applyAlignment="1">
      <alignment vertical="justify"/>
    </xf>
    <xf numFmtId="0" fontId="11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165" fontId="11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vertical="justify"/>
    </xf>
    <xf numFmtId="164" fontId="20" fillId="0" borderId="0" xfId="0" applyNumberFormat="1" applyFont="1" applyFill="1" applyAlignment="1">
      <alignment vertical="justify"/>
    </xf>
    <xf numFmtId="0" fontId="20" fillId="0" borderId="0" xfId="0" applyFont="1" applyFill="1" applyAlignment="1">
      <alignment horizontal="center"/>
    </xf>
    <xf numFmtId="0" fontId="10" fillId="0" borderId="0" xfId="5" applyFont="1" applyAlignment="1">
      <alignment horizontal="center"/>
    </xf>
    <xf numFmtId="0" fontId="4" fillId="0" borderId="0" xfId="5" applyFont="1" applyAlignment="1"/>
    <xf numFmtId="0" fontId="22" fillId="0" borderId="0" xfId="5" applyFont="1" applyAlignment="1"/>
    <xf numFmtId="0" fontId="22" fillId="0" borderId="0" xfId="5" applyFont="1"/>
    <xf numFmtId="0" fontId="4" fillId="0" borderId="0" xfId="5" applyFont="1"/>
    <xf numFmtId="0" fontId="4" fillId="0" borderId="0" xfId="5" applyFont="1" applyFill="1" applyAlignment="1"/>
    <xf numFmtId="0" fontId="4" fillId="0" borderId="0" xfId="5" applyFont="1" applyFill="1"/>
    <xf numFmtId="0" fontId="10" fillId="0" borderId="0" xfId="5" applyFont="1" applyFill="1" applyAlignment="1"/>
    <xf numFmtId="0" fontId="22" fillId="0" borderId="0" xfId="5" applyFont="1" applyFill="1"/>
    <xf numFmtId="0" fontId="4" fillId="0" borderId="0" xfId="5" applyFont="1" applyAlignment="1">
      <alignment horizontal="justify"/>
    </xf>
    <xf numFmtId="0" fontId="11" fillId="0" borderId="0" xfId="5" applyFont="1" applyAlignment="1">
      <alignment horizontal="center" vertical="center"/>
    </xf>
    <xf numFmtId="0" fontId="10" fillId="0" borderId="0" xfId="5" applyFont="1" applyFill="1" applyAlignment="1">
      <alignment horizontal="center"/>
    </xf>
    <xf numFmtId="0" fontId="10" fillId="0" borderId="0" xfId="5" applyFont="1" applyAlignment="1">
      <alignment horizontal="center" wrapText="1"/>
    </xf>
    <xf numFmtId="0" fontId="10" fillId="0" borderId="0" xfId="5" applyFont="1" applyFill="1" applyAlignment="1">
      <alignment horizontal="center" wrapText="1"/>
    </xf>
    <xf numFmtId="0" fontId="10" fillId="0" borderId="0" xfId="5" applyFont="1" applyFill="1" applyAlignment="1">
      <alignment horizontal="right" wrapText="1"/>
    </xf>
    <xf numFmtId="0" fontId="11" fillId="0" borderId="1" xfId="5" applyFont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49" fontId="3" fillId="0" borderId="1" xfId="5" applyNumberFormat="1" applyFont="1" applyBorder="1" applyAlignment="1">
      <alignment horizontal="center" vertical="center"/>
    </xf>
    <xf numFmtId="4" fontId="22" fillId="0" borderId="3" xfId="5" applyNumberFormat="1" applyFont="1" applyBorder="1" applyAlignment="1">
      <alignment horizontal="right" vertical="top"/>
    </xf>
    <xf numFmtId="0" fontId="22" fillId="0" borderId="3" xfId="5" applyFont="1" applyBorder="1"/>
    <xf numFmtId="0" fontId="11" fillId="0" borderId="1" xfId="5" applyFont="1" applyFill="1" applyBorder="1" applyAlignment="1">
      <alignment horizontal="center" vertical="top"/>
    </xf>
    <xf numFmtId="0" fontId="11" fillId="0" borderId="1" xfId="5" applyFont="1" applyFill="1" applyBorder="1" applyAlignment="1">
      <alignment horizontal="center" vertical="top" wrapText="1"/>
    </xf>
    <xf numFmtId="10" fontId="3" fillId="0" borderId="0" xfId="5" applyNumberFormat="1" applyFont="1" applyFill="1" applyAlignment="1">
      <alignment horizontal="right" vertical="top"/>
    </xf>
    <xf numFmtId="0" fontId="11" fillId="0" borderId="0" xfId="5" applyFont="1" applyAlignment="1">
      <alignment horizontal="center" vertical="top"/>
    </xf>
    <xf numFmtId="0" fontId="11" fillId="0" borderId="0" xfId="5" applyFont="1" applyAlignment="1">
      <alignment horizontal="center" vertical="top" wrapText="1"/>
    </xf>
    <xf numFmtId="10" fontId="3" fillId="0" borderId="0" xfId="5" applyNumberFormat="1" applyFont="1" applyAlignment="1">
      <alignment horizontal="right" vertical="top"/>
    </xf>
    <xf numFmtId="0" fontId="23" fillId="0" borderId="0" xfId="5" applyFont="1"/>
    <xf numFmtId="0" fontId="10" fillId="0" borderId="0" xfId="5" applyFont="1" applyFill="1" applyAlignment="1">
      <alignment horizontal="center" vertical="top"/>
    </xf>
    <xf numFmtId="0" fontId="10" fillId="0" borderId="0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 vertical="top"/>
    </xf>
    <xf numFmtId="0" fontId="11" fillId="0" borderId="1" xfId="5" applyFont="1" applyBorder="1" applyAlignment="1">
      <alignment horizontal="center" vertical="top" wrapText="1"/>
    </xf>
    <xf numFmtId="0" fontId="10" fillId="0" borderId="1" xfId="5" applyFont="1" applyBorder="1" applyAlignment="1">
      <alignment horizontal="center" vertical="top"/>
    </xf>
    <xf numFmtId="0" fontId="10" fillId="0" borderId="1" xfId="5" applyFont="1" applyBorder="1" applyAlignment="1">
      <alignment horizontal="center" vertical="top" wrapText="1"/>
    </xf>
    <xf numFmtId="10" fontId="4" fillId="0" borderId="0" xfId="5" applyNumberFormat="1" applyFont="1" applyAlignment="1">
      <alignment horizontal="right" vertical="top"/>
    </xf>
    <xf numFmtId="0" fontId="10" fillId="0" borderId="1" xfId="5" applyFont="1" applyFill="1" applyBorder="1" applyAlignment="1">
      <alignment horizontal="center" vertical="top" wrapText="1"/>
    </xf>
    <xf numFmtId="0" fontId="4" fillId="0" borderId="0" xfId="0" applyFont="1"/>
    <xf numFmtId="0" fontId="0" fillId="0" borderId="0" xfId="0" applyFill="1" applyAlignment="1"/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6" fontId="10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justify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vertical="justify"/>
    </xf>
    <xf numFmtId="164" fontId="10" fillId="2" borderId="1" xfId="0" applyNumberFormat="1" applyFont="1" applyFill="1" applyBorder="1" applyAlignment="1">
      <alignment vertical="justify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top" wrapText="1"/>
    </xf>
    <xf numFmtId="167" fontId="3" fillId="0" borderId="1" xfId="2" applyNumberFormat="1" applyFont="1" applyFill="1" applyBorder="1" applyAlignment="1">
      <alignment horizontal="right"/>
    </xf>
    <xf numFmtId="167" fontId="3" fillId="0" borderId="1" xfId="2" applyNumberFormat="1" applyFont="1" applyFill="1" applyBorder="1"/>
    <xf numFmtId="167" fontId="4" fillId="2" borderId="1" xfId="2" applyNumberFormat="1" applyFont="1" applyFill="1" applyBorder="1"/>
    <xf numFmtId="167" fontId="3" fillId="2" borderId="1" xfId="2" applyNumberFormat="1" applyFont="1" applyFill="1" applyBorder="1"/>
    <xf numFmtId="165" fontId="11" fillId="0" borderId="4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165" fontId="15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/>
    </xf>
    <xf numFmtId="165" fontId="10" fillId="0" borderId="4" xfId="0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16" fillId="0" borderId="4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4" fontId="16" fillId="0" borderId="4" xfId="0" applyNumberFormat="1" applyFont="1" applyFill="1" applyBorder="1" applyAlignment="1">
      <alignment vertical="justify"/>
    </xf>
    <xf numFmtId="164" fontId="12" fillId="0" borderId="4" xfId="0" applyNumberFormat="1" applyFont="1" applyFill="1" applyBorder="1" applyAlignment="1">
      <alignment vertical="justify"/>
    </xf>
    <xf numFmtId="164" fontId="14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vertical="justify"/>
    </xf>
    <xf numFmtId="0" fontId="24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/>
    </xf>
    <xf numFmtId="49" fontId="26" fillId="3" borderId="1" xfId="0" applyNumberFormat="1" applyFont="1" applyFill="1" applyBorder="1" applyAlignment="1">
      <alignment horizontal="left"/>
    </xf>
    <xf numFmtId="49" fontId="10" fillId="3" borderId="1" xfId="0" applyNumberFormat="1" applyFont="1" applyFill="1" applyBorder="1" applyAlignment="1">
      <alignment horizontal="left"/>
    </xf>
    <xf numFmtId="49" fontId="11" fillId="3" borderId="1" xfId="0" applyNumberFormat="1" applyFont="1" applyFill="1" applyBorder="1" applyAlignment="1">
      <alignment horizontal="left"/>
    </xf>
    <xf numFmtId="49" fontId="15" fillId="3" borderId="1" xfId="0" applyNumberFormat="1" applyFont="1" applyFill="1" applyBorder="1" applyAlignment="1">
      <alignment horizontal="left"/>
    </xf>
    <xf numFmtId="49" fontId="27" fillId="3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9" fillId="3" borderId="1" xfId="0" applyFont="1" applyFill="1" applyBorder="1" applyAlignment="1"/>
    <xf numFmtId="0" fontId="3" fillId="0" borderId="1" xfId="0" applyFont="1" applyBorder="1" applyAlignment="1">
      <alignment wrapText="1"/>
    </xf>
    <xf numFmtId="49" fontId="4" fillId="3" borderId="1" xfId="0" applyNumberFormat="1" applyFont="1" applyFill="1" applyBorder="1" applyAlignment="1"/>
    <xf numFmtId="165" fontId="2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/>
    <xf numFmtId="0" fontId="9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vertical="center" wrapText="1"/>
    </xf>
    <xf numFmtId="49" fontId="17" fillId="0" borderId="1" xfId="0" applyNumberFormat="1" applyFont="1" applyFill="1" applyBorder="1" applyAlignment="1">
      <alignment horizontal="left"/>
    </xf>
    <xf numFmtId="4" fontId="4" fillId="0" borderId="0" xfId="5" applyNumberFormat="1" applyFont="1" applyAlignment="1">
      <alignment horizontal="right" vertical="top"/>
    </xf>
    <xf numFmtId="166" fontId="4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ill="1" applyAlignment="1"/>
    <xf numFmtId="0" fontId="3" fillId="3" borderId="0" xfId="2" applyFont="1" applyFill="1"/>
    <xf numFmtId="166" fontId="3" fillId="0" borderId="0" xfId="2" applyNumberFormat="1" applyFont="1" applyFill="1"/>
    <xf numFmtId="0" fontId="3" fillId="0" borderId="0" xfId="2" applyFont="1" applyFill="1" applyBorder="1"/>
    <xf numFmtId="0" fontId="8" fillId="0" borderId="0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3" fillId="3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165" fontId="28" fillId="0" borderId="4" xfId="0" applyNumberFormat="1" applyFont="1" applyFill="1" applyBorder="1" applyAlignment="1">
      <alignment horizontal="right"/>
    </xf>
    <xf numFmtId="165" fontId="28" fillId="0" borderId="1" xfId="0" applyNumberFormat="1" applyFont="1" applyFill="1" applyBorder="1" applyAlignment="1">
      <alignment horizontal="right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wrapText="1"/>
    </xf>
    <xf numFmtId="0" fontId="28" fillId="0" borderId="1" xfId="0" applyFont="1" applyFill="1" applyBorder="1" applyAlignment="1">
      <alignment horizontal="justify" wrapText="1"/>
    </xf>
    <xf numFmtId="49" fontId="28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66" fontId="3" fillId="0" borderId="1" xfId="5" applyNumberFormat="1" applyFont="1" applyFill="1" applyBorder="1" applyAlignment="1">
      <alignment horizontal="right" vertical="top"/>
    </xf>
    <xf numFmtId="166" fontId="3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4" fillId="0" borderId="0" xfId="2" applyNumberFormat="1" applyFont="1" applyFill="1"/>
    <xf numFmtId="165" fontId="4" fillId="0" borderId="1" xfId="2" applyNumberFormat="1" applyFont="1" applyFill="1" applyBorder="1"/>
    <xf numFmtId="165" fontId="3" fillId="0" borderId="1" xfId="2" applyNumberFormat="1" applyFont="1" applyFill="1" applyBorder="1" applyAlignment="1">
      <alignment horizontal="center" vertical="center"/>
    </xf>
    <xf numFmtId="165" fontId="5" fillId="0" borderId="1" xfId="0" applyNumberFormat="1" applyFont="1" applyBorder="1"/>
    <xf numFmtId="0" fontId="3" fillId="0" borderId="1" xfId="2" applyFont="1" applyFill="1" applyBorder="1" applyAlignment="1">
      <alignment vertical="top" wrapText="1"/>
    </xf>
    <xf numFmtId="2" fontId="3" fillId="0" borderId="1" xfId="2" applyNumberFormat="1" applyFont="1" applyFill="1" applyBorder="1" applyAlignment="1">
      <alignment horizontal="right"/>
    </xf>
    <xf numFmtId="2" fontId="4" fillId="0" borderId="1" xfId="2" applyNumberFormat="1" applyFont="1" applyFill="1" applyBorder="1"/>
    <xf numFmtId="2" fontId="3" fillId="0" borderId="1" xfId="2" applyNumberFormat="1" applyFont="1" applyFill="1" applyBorder="1"/>
    <xf numFmtId="2" fontId="4" fillId="2" borderId="1" xfId="2" applyNumberFormat="1" applyFont="1" applyFill="1" applyBorder="1"/>
    <xf numFmtId="2" fontId="3" fillId="2" borderId="1" xfId="2" applyNumberFormat="1" applyFont="1" applyFill="1" applyBorder="1"/>
    <xf numFmtId="2" fontId="4" fillId="0" borderId="1" xfId="2" applyNumberFormat="1" applyFont="1" applyFill="1" applyBorder="1" applyAlignment="1">
      <alignment horizontal="right"/>
    </xf>
    <xf numFmtId="165" fontId="11" fillId="0" borderId="1" xfId="5" applyNumberFormat="1" applyFont="1" applyFill="1" applyBorder="1" applyAlignment="1">
      <alignment horizontal="right" vertical="top" wrapText="1"/>
    </xf>
    <xf numFmtId="165" fontId="11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 wrapText="1"/>
    </xf>
    <xf numFmtId="165" fontId="10" fillId="0" borderId="0" xfId="5" applyNumberFormat="1" applyFont="1" applyFill="1" applyAlignment="1">
      <alignment horizontal="right" vertical="top" wrapText="1"/>
    </xf>
    <xf numFmtId="165" fontId="10" fillId="0" borderId="1" xfId="5" applyNumberFormat="1" applyFont="1" applyFill="1" applyBorder="1" applyAlignment="1">
      <alignment horizontal="right" vertical="top" wrapText="1"/>
    </xf>
    <xf numFmtId="165" fontId="3" fillId="0" borderId="0" xfId="5" applyNumberFormat="1" applyFont="1" applyAlignment="1">
      <alignment horizontal="right" vertical="top"/>
    </xf>
    <xf numFmtId="165" fontId="4" fillId="0" borderId="0" xfId="5" applyNumberFormat="1" applyFont="1" applyAlignment="1">
      <alignment horizontal="right" vertical="top"/>
    </xf>
    <xf numFmtId="165" fontId="4" fillId="0" borderId="0" xfId="5" applyNumberFormat="1" applyFont="1" applyFill="1" applyAlignment="1">
      <alignment horizontal="right" vertical="top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5" applyNumberFormat="1" applyFont="1" applyFill="1" applyBorder="1" applyAlignment="1">
      <alignment horizontal="right" vertical="top" wrapText="1"/>
    </xf>
    <xf numFmtId="0" fontId="3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Alignment="1"/>
    <xf numFmtId="0" fontId="10" fillId="0" borderId="0" xfId="0" applyFont="1" applyFill="1" applyAlignment="1"/>
    <xf numFmtId="0" fontId="0" fillId="0" borderId="0" xfId="0" applyAlignment="1">
      <alignment horizontal="center" wrapText="1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10" fontId="3" fillId="0" borderId="0" xfId="5" applyNumberFormat="1" applyFont="1" applyFill="1" applyAlignment="1">
      <alignment horizontal="right" vertical="top" wrapText="1"/>
    </xf>
    <xf numFmtId="10" fontId="3" fillId="0" borderId="0" xfId="5" applyNumberFormat="1" applyFont="1" applyFill="1" applyAlignment="1">
      <alignment horizontal="right" vertical="top"/>
    </xf>
    <xf numFmtId="0" fontId="11" fillId="0" borderId="0" xfId="5" applyFont="1" applyAlignment="1">
      <alignment horizontal="center" vertical="center" wrapText="1"/>
    </xf>
    <xf numFmtId="0" fontId="21" fillId="0" borderId="0" xfId="5" applyAlignment="1"/>
    <xf numFmtId="0" fontId="4" fillId="0" borderId="0" xfId="5" applyFont="1" applyFill="1" applyAlignment="1">
      <alignment horizontal="center" wrapText="1"/>
    </xf>
    <xf numFmtId="0" fontId="21" fillId="0" borderId="0" xfId="5" applyAlignment="1">
      <alignment horizontal="center" wrapText="1"/>
    </xf>
    <xf numFmtId="0" fontId="3" fillId="0" borderId="0" xfId="5" applyFont="1" applyFill="1" applyAlignment="1">
      <alignment horizontal="center"/>
    </xf>
    <xf numFmtId="0" fontId="23" fillId="0" borderId="0" xfId="5" applyFont="1" applyAlignment="1"/>
    <xf numFmtId="0" fontId="4" fillId="0" borderId="0" xfId="5" applyFont="1" applyAlignment="1">
      <alignment wrapText="1"/>
    </xf>
    <xf numFmtId="0" fontId="4" fillId="0" borderId="0" xfId="5" applyFont="1" applyFill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5"/>
    <cellStyle name="Обычный_Анадырский ПРОГНОЗ на 2008 г по доходам с посел" xfId="1"/>
    <cellStyle name="Обычный_Билибинский ПРОГНОЗ на 2008 г по доходам с посел" xfId="2"/>
    <cellStyle name="Обычный_ПРОГНОЗ на 2008 г по доходам с посел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1"/>
  <sheetViews>
    <sheetView view="pageBreakPreview" zoomScaleNormal="100" workbookViewId="0">
      <selection activeCell="B5" sqref="B5:I5"/>
    </sheetView>
  </sheetViews>
  <sheetFormatPr defaultRowHeight="12.75" x14ac:dyDescent="0.2"/>
  <cols>
    <col min="1" max="1" width="30.28515625" style="3" customWidth="1"/>
    <col min="2" max="2" width="42.42578125" style="3" customWidth="1"/>
    <col min="3" max="5" width="11" style="2" hidden="1" customWidth="1"/>
    <col min="6" max="6" width="11" style="2" customWidth="1"/>
    <col min="7" max="7" width="10.85546875" style="2" hidden="1" customWidth="1"/>
    <col min="8" max="8" width="10.85546875" style="2" customWidth="1"/>
    <col min="9" max="9" width="12.140625" style="2" customWidth="1"/>
    <col min="10" max="16384" width="9.140625" style="2"/>
  </cols>
  <sheetData>
    <row r="1" spans="1:10" x14ac:dyDescent="0.2">
      <c r="A1" s="1"/>
      <c r="B1" s="400" t="s">
        <v>405</v>
      </c>
      <c r="C1" s="401"/>
      <c r="D1" s="401"/>
      <c r="E1" s="401"/>
      <c r="F1" s="401"/>
      <c r="G1" s="401"/>
      <c r="H1" s="401"/>
      <c r="I1" s="401"/>
    </row>
    <row r="2" spans="1:10" x14ac:dyDescent="0.2">
      <c r="A2" s="1"/>
      <c r="B2" s="400" t="s">
        <v>393</v>
      </c>
      <c r="C2" s="401"/>
      <c r="D2" s="401"/>
      <c r="E2" s="401"/>
      <c r="F2" s="401"/>
      <c r="G2" s="401"/>
      <c r="H2" s="401"/>
      <c r="I2" s="401"/>
    </row>
    <row r="3" spans="1:10" x14ac:dyDescent="0.2">
      <c r="A3" s="1"/>
      <c r="B3" s="400" t="s">
        <v>394</v>
      </c>
      <c r="C3" s="401"/>
      <c r="D3" s="401"/>
      <c r="E3" s="401"/>
      <c r="F3" s="401"/>
      <c r="G3" s="401"/>
      <c r="H3" s="401"/>
      <c r="I3" s="401"/>
    </row>
    <row r="4" spans="1:10" x14ac:dyDescent="0.2">
      <c r="A4" s="1"/>
      <c r="B4" s="400" t="s">
        <v>395</v>
      </c>
      <c r="C4" s="401"/>
      <c r="D4" s="401"/>
      <c r="E4" s="401"/>
      <c r="F4" s="401"/>
      <c r="G4" s="401"/>
      <c r="H4" s="401"/>
      <c r="I4" s="401"/>
    </row>
    <row r="5" spans="1:10" s="8" customFormat="1" x14ac:dyDescent="0.2">
      <c r="A5" s="1"/>
      <c r="B5" s="402" t="s">
        <v>441</v>
      </c>
      <c r="C5" s="403"/>
      <c r="D5" s="404"/>
      <c r="E5" s="404"/>
      <c r="F5" s="404"/>
      <c r="G5" s="404"/>
      <c r="H5" s="404"/>
      <c r="I5" s="404"/>
    </row>
    <row r="6" spans="1:10" s="6" customFormat="1" x14ac:dyDescent="0.2">
      <c r="A6" s="5"/>
      <c r="B6" s="5"/>
    </row>
    <row r="7" spans="1:10" s="6" customFormat="1" ht="12.75" customHeight="1" x14ac:dyDescent="0.2">
      <c r="A7" s="397" t="s">
        <v>424</v>
      </c>
      <c r="B7" s="397"/>
      <c r="C7" s="397"/>
      <c r="D7" s="398"/>
      <c r="E7" s="398"/>
      <c r="F7" s="398"/>
      <c r="G7" s="399"/>
      <c r="H7" s="399"/>
      <c r="I7" s="399"/>
    </row>
    <row r="8" spans="1:10" s="6" customFormat="1" hidden="1" x14ac:dyDescent="0.2">
      <c r="A8" s="397"/>
      <c r="B8" s="397"/>
      <c r="C8" s="397"/>
      <c r="D8" s="398"/>
      <c r="E8" s="398"/>
      <c r="F8" s="398"/>
      <c r="G8" s="399"/>
      <c r="H8" s="399"/>
      <c r="I8" s="399"/>
    </row>
    <row r="9" spans="1:10" s="6" customFormat="1" x14ac:dyDescent="0.2">
      <c r="A9" s="5"/>
      <c r="B9" s="395"/>
      <c r="C9" s="396"/>
      <c r="G9" s="13"/>
      <c r="H9" s="13"/>
      <c r="I9" s="12" t="s">
        <v>3</v>
      </c>
    </row>
    <row r="10" spans="1:10" s="18" customFormat="1" ht="25.5" x14ac:dyDescent="0.2">
      <c r="A10" s="15" t="s">
        <v>14</v>
      </c>
      <c r="B10" s="15" t="s">
        <v>15</v>
      </c>
      <c r="C10" s="16" t="s">
        <v>16</v>
      </c>
      <c r="D10" s="16" t="s">
        <v>79</v>
      </c>
      <c r="E10" s="16" t="s">
        <v>415</v>
      </c>
      <c r="F10" s="16" t="s">
        <v>425</v>
      </c>
      <c r="G10" s="17" t="s">
        <v>416</v>
      </c>
      <c r="H10" s="17" t="s">
        <v>426</v>
      </c>
      <c r="I10" s="17" t="s">
        <v>85</v>
      </c>
    </row>
    <row r="11" spans="1:10" s="18" customFormat="1" ht="14.25" customHeight="1" x14ac:dyDescent="0.2">
      <c r="A11" s="15">
        <v>1</v>
      </c>
      <c r="B11" s="15">
        <v>2</v>
      </c>
      <c r="C11" s="361" t="s">
        <v>78</v>
      </c>
      <c r="D11" s="361" t="s">
        <v>78</v>
      </c>
      <c r="E11" s="361">
        <v>3</v>
      </c>
      <c r="F11" s="361" t="s">
        <v>315</v>
      </c>
      <c r="G11" s="362">
        <v>4</v>
      </c>
      <c r="H11" s="362">
        <v>4</v>
      </c>
      <c r="I11" s="362">
        <v>5</v>
      </c>
    </row>
    <row r="12" spans="1:10" s="11" customFormat="1" ht="16.5" customHeight="1" x14ac:dyDescent="0.2">
      <c r="A12" s="22" t="s">
        <v>40</v>
      </c>
      <c r="B12" s="23" t="s">
        <v>6</v>
      </c>
      <c r="C12" s="24">
        <f t="shared" ref="C12:E12" si="0">C13+C19+C22+C33+C42+C45+C49+C31</f>
        <v>997.19999999999993</v>
      </c>
      <c r="D12" s="24">
        <f t="shared" si="0"/>
        <v>-592</v>
      </c>
      <c r="E12" s="24">
        <f t="shared" si="0"/>
        <v>458700</v>
      </c>
      <c r="F12" s="24">
        <f>F13+F19+F22+F33+F42+F45+F49+F31</f>
        <v>416.7</v>
      </c>
      <c r="G12" s="24">
        <f t="shared" ref="G12:H12" si="1">G13+G19+G22+G33+G42+G45+G49+G31</f>
        <v>309284.77</v>
      </c>
      <c r="H12" s="24">
        <f t="shared" si="1"/>
        <v>352.7</v>
      </c>
      <c r="I12" s="25">
        <f>H12/F12</f>
        <v>0.84641228701703863</v>
      </c>
      <c r="J12" s="342"/>
    </row>
    <row r="13" spans="1:10" s="11" customFormat="1" ht="15.75" customHeight="1" x14ac:dyDescent="0.2">
      <c r="A13" s="22" t="s">
        <v>41</v>
      </c>
      <c r="B13" s="23" t="s">
        <v>17</v>
      </c>
      <c r="C13" s="24">
        <f t="shared" ref="C13:H13" si="2">C14</f>
        <v>736.4</v>
      </c>
      <c r="D13" s="24">
        <f t="shared" si="2"/>
        <v>-589.1</v>
      </c>
      <c r="E13" s="24">
        <f t="shared" si="2"/>
        <v>234700</v>
      </c>
      <c r="F13" s="24">
        <f t="shared" si="2"/>
        <v>269.10000000000002</v>
      </c>
      <c r="G13" s="376">
        <f t="shared" si="2"/>
        <v>225210.12</v>
      </c>
      <c r="H13" s="24">
        <f t="shared" si="2"/>
        <v>287.2</v>
      </c>
      <c r="I13" s="25">
        <f t="shared" ref="I13:I70" si="3">H13/F13</f>
        <v>1.0672612411742846</v>
      </c>
    </row>
    <row r="14" spans="1:10" s="11" customFormat="1" ht="17.25" customHeight="1" x14ac:dyDescent="0.2">
      <c r="A14" s="22" t="s">
        <v>42</v>
      </c>
      <c r="B14" s="23" t="s">
        <v>8</v>
      </c>
      <c r="C14" s="24">
        <f t="shared" ref="C14:G14" si="4">C15+C16+C17+C18</f>
        <v>736.4</v>
      </c>
      <c r="D14" s="24">
        <f t="shared" si="4"/>
        <v>-589.1</v>
      </c>
      <c r="E14" s="24">
        <f t="shared" si="4"/>
        <v>234700</v>
      </c>
      <c r="F14" s="24">
        <f t="shared" si="4"/>
        <v>269.10000000000002</v>
      </c>
      <c r="G14" s="376">
        <f t="shared" si="4"/>
        <v>225210.12</v>
      </c>
      <c r="H14" s="24">
        <f>H15+H16+H17+H18</f>
        <v>287.2</v>
      </c>
      <c r="I14" s="25">
        <f t="shared" si="3"/>
        <v>1.0672612411742846</v>
      </c>
    </row>
    <row r="15" spans="1:10" s="4" customFormat="1" ht="87" customHeight="1" x14ac:dyDescent="0.2">
      <c r="A15" s="26" t="s">
        <v>9</v>
      </c>
      <c r="B15" s="27" t="s">
        <v>70</v>
      </c>
      <c r="C15" s="28">
        <v>736.4</v>
      </c>
      <c r="D15" s="28">
        <v>-589.1</v>
      </c>
      <c r="E15" s="28">
        <v>234700</v>
      </c>
      <c r="F15" s="28">
        <v>269.10000000000002</v>
      </c>
      <c r="G15" s="377">
        <v>225210.12</v>
      </c>
      <c r="H15" s="29">
        <v>286.5</v>
      </c>
      <c r="I15" s="30">
        <f>H15/F15</f>
        <v>1.0646599777034558</v>
      </c>
      <c r="J15" s="371"/>
    </row>
    <row r="16" spans="1:10" s="4" customFormat="1" ht="116.25" hidden="1" customHeight="1" x14ac:dyDescent="0.2">
      <c r="A16" s="26" t="s">
        <v>10</v>
      </c>
      <c r="B16" s="27" t="s">
        <v>4</v>
      </c>
      <c r="C16" s="28">
        <v>0</v>
      </c>
      <c r="D16" s="28">
        <v>0</v>
      </c>
      <c r="E16" s="28"/>
      <c r="F16" s="28"/>
      <c r="G16" s="377"/>
      <c r="H16" s="29"/>
      <c r="I16" s="30" t="e">
        <f t="shared" si="3"/>
        <v>#DIV/0!</v>
      </c>
      <c r="J16" s="371"/>
    </row>
    <row r="17" spans="1:11" s="4" customFormat="1" ht="51" x14ac:dyDescent="0.2">
      <c r="A17" s="26" t="s">
        <v>11</v>
      </c>
      <c r="B17" s="27" t="s">
        <v>71</v>
      </c>
      <c r="C17" s="28">
        <v>0</v>
      </c>
      <c r="D17" s="28">
        <v>0</v>
      </c>
      <c r="E17" s="28"/>
      <c r="F17" s="28">
        <v>0</v>
      </c>
      <c r="G17" s="377"/>
      <c r="H17" s="29">
        <v>0.7</v>
      </c>
      <c r="I17" s="30">
        <v>1</v>
      </c>
      <c r="J17" s="371"/>
    </row>
    <row r="18" spans="1:11" s="4" customFormat="1" ht="102" hidden="1" x14ac:dyDescent="0.2">
      <c r="A18" s="26" t="s">
        <v>12</v>
      </c>
      <c r="B18" s="27" t="s">
        <v>72</v>
      </c>
      <c r="C18" s="28">
        <v>0</v>
      </c>
      <c r="D18" s="28">
        <v>0</v>
      </c>
      <c r="E18" s="28"/>
      <c r="F18" s="28"/>
      <c r="G18" s="377"/>
      <c r="H18" s="31"/>
      <c r="I18" s="25" t="e">
        <f t="shared" si="3"/>
        <v>#DIV/0!</v>
      </c>
      <c r="J18" s="371"/>
    </row>
    <row r="19" spans="1:11" s="11" customFormat="1" ht="17.25" customHeight="1" x14ac:dyDescent="0.2">
      <c r="A19" s="22" t="s">
        <v>29</v>
      </c>
      <c r="B19" s="23" t="s">
        <v>18</v>
      </c>
      <c r="C19" s="24">
        <f t="shared" ref="C19:G20" si="5">C20</f>
        <v>1.5</v>
      </c>
      <c r="D19" s="24">
        <f t="shared" si="5"/>
        <v>-0.6</v>
      </c>
      <c r="E19" s="24">
        <f t="shared" si="5"/>
        <v>119200</v>
      </c>
      <c r="F19" s="24">
        <f>F20</f>
        <v>53.9</v>
      </c>
      <c r="G19" s="376">
        <f t="shared" si="5"/>
        <v>40038</v>
      </c>
      <c r="H19" s="24">
        <f>H20</f>
        <v>0</v>
      </c>
      <c r="I19" s="25">
        <f t="shared" si="3"/>
        <v>0</v>
      </c>
      <c r="J19" s="371"/>
    </row>
    <row r="20" spans="1:11" s="11" customFormat="1" ht="17.25" customHeight="1" x14ac:dyDescent="0.2">
      <c r="A20" s="22" t="s">
        <v>30</v>
      </c>
      <c r="B20" s="32" t="s">
        <v>19</v>
      </c>
      <c r="C20" s="24">
        <f t="shared" si="5"/>
        <v>1.5</v>
      </c>
      <c r="D20" s="24">
        <f t="shared" si="5"/>
        <v>-0.6</v>
      </c>
      <c r="E20" s="24">
        <f t="shared" si="5"/>
        <v>119200</v>
      </c>
      <c r="F20" s="24">
        <f>F21</f>
        <v>53.9</v>
      </c>
      <c r="G20" s="376">
        <f>G21</f>
        <v>40038</v>
      </c>
      <c r="H20" s="24">
        <f>H21</f>
        <v>0</v>
      </c>
      <c r="I20" s="25">
        <f t="shared" si="3"/>
        <v>0</v>
      </c>
      <c r="J20" s="371"/>
    </row>
    <row r="21" spans="1:11" s="4" customFormat="1" ht="16.5" customHeight="1" x14ac:dyDescent="0.2">
      <c r="A21" s="26" t="s">
        <v>31</v>
      </c>
      <c r="B21" s="33" t="s">
        <v>19</v>
      </c>
      <c r="C21" s="28">
        <v>1.5</v>
      </c>
      <c r="D21" s="28">
        <v>-0.6</v>
      </c>
      <c r="E21" s="28">
        <v>119200</v>
      </c>
      <c r="F21" s="28">
        <v>53.9</v>
      </c>
      <c r="G21" s="377">
        <v>40038</v>
      </c>
      <c r="H21" s="29">
        <v>0</v>
      </c>
      <c r="I21" s="30">
        <f t="shared" si="3"/>
        <v>0</v>
      </c>
      <c r="J21" s="371"/>
    </row>
    <row r="22" spans="1:11" s="11" customFormat="1" ht="17.25" customHeight="1" x14ac:dyDescent="0.2">
      <c r="A22" s="22" t="s">
        <v>32</v>
      </c>
      <c r="B22" s="23" t="s">
        <v>20</v>
      </c>
      <c r="C22" s="24">
        <f t="shared" ref="C22:H22" si="6">C23+C25</f>
        <v>221</v>
      </c>
      <c r="D22" s="24">
        <f t="shared" si="6"/>
        <v>0</v>
      </c>
      <c r="E22" s="24">
        <f t="shared" si="6"/>
        <v>93700</v>
      </c>
      <c r="F22" s="24">
        <f t="shared" si="6"/>
        <v>88.7</v>
      </c>
      <c r="G22" s="24">
        <f t="shared" si="6"/>
        <v>44036.65</v>
      </c>
      <c r="H22" s="24">
        <f t="shared" si="6"/>
        <v>65.5</v>
      </c>
      <c r="I22" s="25">
        <f t="shared" si="3"/>
        <v>0.73844419391206306</v>
      </c>
      <c r="J22" s="371"/>
    </row>
    <row r="23" spans="1:11" s="11" customFormat="1" ht="17.25" customHeight="1" x14ac:dyDescent="0.2">
      <c r="A23" s="22" t="s">
        <v>33</v>
      </c>
      <c r="B23" s="23" t="s">
        <v>21</v>
      </c>
      <c r="C23" s="24">
        <f>C24</f>
        <v>0</v>
      </c>
      <c r="D23" s="24">
        <f>D24</f>
        <v>0</v>
      </c>
      <c r="E23" s="24">
        <f>E24</f>
        <v>52500</v>
      </c>
      <c r="F23" s="24">
        <f>F24</f>
        <v>54</v>
      </c>
      <c r="G23" s="376">
        <f>G24</f>
        <v>15920.039999999999</v>
      </c>
      <c r="H23" s="24">
        <f t="shared" ref="H23" si="7">H24</f>
        <v>18.7</v>
      </c>
      <c r="I23" s="25">
        <f t="shared" si="3"/>
        <v>0.34629629629629627</v>
      </c>
      <c r="J23" s="371"/>
    </row>
    <row r="24" spans="1:11" s="4" customFormat="1" ht="54.75" customHeight="1" x14ac:dyDescent="0.2">
      <c r="A24" s="26" t="s">
        <v>34</v>
      </c>
      <c r="B24" s="27" t="s">
        <v>384</v>
      </c>
      <c r="C24" s="28">
        <v>0</v>
      </c>
      <c r="D24" s="28">
        <v>0</v>
      </c>
      <c r="E24" s="28">
        <v>52500</v>
      </c>
      <c r="F24" s="28">
        <v>54</v>
      </c>
      <c r="G24" s="377">
        <f>14659.06+1260.98</f>
        <v>15920.039999999999</v>
      </c>
      <c r="H24" s="29">
        <v>18.7</v>
      </c>
      <c r="I24" s="30">
        <f t="shared" si="3"/>
        <v>0.34629629629629627</v>
      </c>
      <c r="J24" s="371"/>
    </row>
    <row r="25" spans="1:11" s="11" customFormat="1" ht="17.25" customHeight="1" x14ac:dyDescent="0.2">
      <c r="A25" s="22" t="s">
        <v>35</v>
      </c>
      <c r="B25" s="23" t="s">
        <v>22</v>
      </c>
      <c r="C25" s="24">
        <f t="shared" ref="C25:H25" si="8">C26+C28</f>
        <v>221</v>
      </c>
      <c r="D25" s="24">
        <f t="shared" si="8"/>
        <v>0</v>
      </c>
      <c r="E25" s="24">
        <f t="shared" si="8"/>
        <v>41200</v>
      </c>
      <c r="F25" s="24">
        <f t="shared" si="8"/>
        <v>34.700000000000003</v>
      </c>
      <c r="G25" s="24">
        <f t="shared" si="8"/>
        <v>28116.61</v>
      </c>
      <c r="H25" s="24">
        <f t="shared" si="8"/>
        <v>46.800000000000004</v>
      </c>
      <c r="I25" s="25">
        <f>H25/F25</f>
        <v>1.3487031700288186</v>
      </c>
    </row>
    <row r="26" spans="1:11" s="341" customFormat="1" ht="19.5" customHeight="1" x14ac:dyDescent="0.2">
      <c r="A26" s="22" t="s">
        <v>385</v>
      </c>
      <c r="B26" s="23" t="s">
        <v>92</v>
      </c>
      <c r="C26" s="34">
        <f t="shared" ref="C26:H26" si="9">C27</f>
        <v>219</v>
      </c>
      <c r="D26" s="34">
        <f t="shared" si="9"/>
        <v>0</v>
      </c>
      <c r="E26" s="24">
        <f t="shared" si="9"/>
        <v>41200</v>
      </c>
      <c r="F26" s="24">
        <f t="shared" si="9"/>
        <v>34.700000000000003</v>
      </c>
      <c r="G26" s="376">
        <f t="shared" si="9"/>
        <v>27973.39</v>
      </c>
      <c r="H26" s="24">
        <f t="shared" si="9"/>
        <v>46.7</v>
      </c>
      <c r="I26" s="25">
        <f t="shared" si="3"/>
        <v>1.3458213256484151</v>
      </c>
    </row>
    <row r="27" spans="1:11" s="4" customFormat="1" ht="42.75" customHeight="1" x14ac:dyDescent="0.2">
      <c r="A27" s="26" t="s">
        <v>83</v>
      </c>
      <c r="B27" s="27" t="s">
        <v>84</v>
      </c>
      <c r="C27" s="28">
        <v>219</v>
      </c>
      <c r="D27" s="28"/>
      <c r="E27" s="28">
        <v>41200</v>
      </c>
      <c r="F27" s="28">
        <v>34.700000000000003</v>
      </c>
      <c r="G27" s="377">
        <v>27973.39</v>
      </c>
      <c r="H27" s="29">
        <v>46.7</v>
      </c>
      <c r="I27" s="30">
        <f t="shared" si="3"/>
        <v>1.3458213256484151</v>
      </c>
    </row>
    <row r="28" spans="1:11" s="4" customFormat="1" ht="16.5" customHeight="1" x14ac:dyDescent="0.2">
      <c r="A28" s="22" t="s">
        <v>93</v>
      </c>
      <c r="B28" s="23" t="s">
        <v>94</v>
      </c>
      <c r="C28" s="24">
        <f t="shared" ref="C28:G28" si="10">C29</f>
        <v>2</v>
      </c>
      <c r="D28" s="24">
        <f t="shared" si="10"/>
        <v>0</v>
      </c>
      <c r="E28" s="24">
        <f t="shared" si="10"/>
        <v>0</v>
      </c>
      <c r="F28" s="24">
        <f t="shared" si="10"/>
        <v>0</v>
      </c>
      <c r="G28" s="376">
        <f t="shared" si="10"/>
        <v>143.22</v>
      </c>
      <c r="H28" s="24">
        <f>H29</f>
        <v>0.1</v>
      </c>
      <c r="I28" s="25">
        <v>1</v>
      </c>
    </row>
    <row r="29" spans="1:11" s="4" customFormat="1" ht="41.25" customHeight="1" x14ac:dyDescent="0.2">
      <c r="A29" s="26" t="s">
        <v>87</v>
      </c>
      <c r="B29" s="27" t="s">
        <v>88</v>
      </c>
      <c r="C29" s="28">
        <v>2</v>
      </c>
      <c r="D29" s="28"/>
      <c r="E29" s="28">
        <v>0</v>
      </c>
      <c r="F29" s="28">
        <f>E29/1000</f>
        <v>0</v>
      </c>
      <c r="G29" s="377">
        <f>141+2.22</f>
        <v>143.22</v>
      </c>
      <c r="H29" s="29">
        <v>0.1</v>
      </c>
      <c r="I29" s="30">
        <v>1</v>
      </c>
    </row>
    <row r="30" spans="1:11" s="11" customFormat="1" ht="18" customHeight="1" x14ac:dyDescent="0.2">
      <c r="A30" s="22" t="s">
        <v>90</v>
      </c>
      <c r="B30" s="35" t="s">
        <v>91</v>
      </c>
      <c r="C30" s="24">
        <f>C31</f>
        <v>36</v>
      </c>
      <c r="D30" s="36"/>
      <c r="E30" s="37">
        <f>E31</f>
        <v>11100</v>
      </c>
      <c r="F30" s="37">
        <f>F31</f>
        <v>5</v>
      </c>
      <c r="G30" s="378">
        <f>G31</f>
        <v>0</v>
      </c>
      <c r="H30" s="37">
        <f>H31</f>
        <v>0</v>
      </c>
      <c r="I30" s="25">
        <f t="shared" si="3"/>
        <v>0</v>
      </c>
      <c r="J30" s="19"/>
      <c r="K30" s="342"/>
    </row>
    <row r="31" spans="1:11" s="11" customFormat="1" ht="52.5" customHeight="1" x14ac:dyDescent="0.2">
      <c r="A31" s="22" t="s">
        <v>73</v>
      </c>
      <c r="B31" s="23" t="s">
        <v>74</v>
      </c>
      <c r="C31" s="24">
        <f>C32</f>
        <v>36</v>
      </c>
      <c r="D31" s="24">
        <f>D32</f>
        <v>0</v>
      </c>
      <c r="E31" s="24">
        <f>E32</f>
        <v>11100</v>
      </c>
      <c r="F31" s="24">
        <f>F32</f>
        <v>5</v>
      </c>
      <c r="G31" s="376">
        <f t="shared" ref="G31:H31" si="11">G32</f>
        <v>0</v>
      </c>
      <c r="H31" s="24">
        <f t="shared" si="11"/>
        <v>0</v>
      </c>
      <c r="I31" s="25">
        <f t="shared" si="3"/>
        <v>0</v>
      </c>
    </row>
    <row r="32" spans="1:11" s="4" customFormat="1" ht="79.5" customHeight="1" x14ac:dyDescent="0.2">
      <c r="A32" s="26" t="s">
        <v>75</v>
      </c>
      <c r="B32" s="27" t="s">
        <v>76</v>
      </c>
      <c r="C32" s="28">
        <v>36</v>
      </c>
      <c r="D32" s="28"/>
      <c r="E32" s="28">
        <v>11100</v>
      </c>
      <c r="F32" s="28">
        <v>5</v>
      </c>
      <c r="G32" s="377">
        <v>0</v>
      </c>
      <c r="H32" s="29">
        <v>0</v>
      </c>
      <c r="I32" s="30">
        <f t="shared" si="3"/>
        <v>0</v>
      </c>
    </row>
    <row r="33" spans="1:9" s="4" customFormat="1" ht="51" hidden="1" x14ac:dyDescent="0.2">
      <c r="A33" s="22" t="s">
        <v>2</v>
      </c>
      <c r="B33" s="23" t="s">
        <v>23</v>
      </c>
      <c r="C33" s="24">
        <f>C34+C39+C37</f>
        <v>2.2999999999999998</v>
      </c>
      <c r="D33" s="24">
        <f>D34+D39+D37</f>
        <v>-2.2999999999999998</v>
      </c>
      <c r="E33" s="24">
        <f>E34+E39+E37</f>
        <v>0</v>
      </c>
      <c r="F33" s="24"/>
      <c r="G33" s="377">
        <v>0</v>
      </c>
      <c r="H33" s="29"/>
      <c r="I33" s="25" t="e">
        <f t="shared" si="3"/>
        <v>#DIV/0!</v>
      </c>
    </row>
    <row r="34" spans="1:9" s="4" customFormat="1" ht="87" hidden="1" customHeight="1" x14ac:dyDescent="0.2">
      <c r="A34" s="22" t="s">
        <v>0</v>
      </c>
      <c r="B34" s="38" t="s">
        <v>5</v>
      </c>
      <c r="C34" s="24">
        <f t="shared" ref="C34:E35" si="12">C35</f>
        <v>2.2999999999999998</v>
      </c>
      <c r="D34" s="24">
        <f t="shared" si="12"/>
        <v>-2.2999999999999998</v>
      </c>
      <c r="E34" s="24">
        <f t="shared" si="12"/>
        <v>0</v>
      </c>
      <c r="F34" s="24"/>
      <c r="G34" s="377">
        <v>0</v>
      </c>
      <c r="H34" s="29"/>
      <c r="I34" s="25" t="e">
        <f t="shared" si="3"/>
        <v>#DIV/0!</v>
      </c>
    </row>
    <row r="35" spans="1:9" s="4" customFormat="1" ht="91.5" hidden="1" customHeight="1" x14ac:dyDescent="0.2">
      <c r="A35" s="22" t="s">
        <v>1</v>
      </c>
      <c r="B35" s="38" t="s">
        <v>5</v>
      </c>
      <c r="C35" s="24">
        <f t="shared" si="12"/>
        <v>2.2999999999999998</v>
      </c>
      <c r="D35" s="24">
        <f t="shared" si="12"/>
        <v>-2.2999999999999998</v>
      </c>
      <c r="E35" s="24">
        <f t="shared" si="12"/>
        <v>0</v>
      </c>
      <c r="F35" s="24"/>
      <c r="G35" s="377">
        <v>0</v>
      </c>
      <c r="H35" s="29"/>
      <c r="I35" s="25" t="e">
        <f t="shared" si="3"/>
        <v>#DIV/0!</v>
      </c>
    </row>
    <row r="36" spans="1:9" s="4" customFormat="1" ht="77.25" hidden="1" customHeight="1" x14ac:dyDescent="0.2">
      <c r="A36" s="26" t="s">
        <v>36</v>
      </c>
      <c r="B36" s="27" t="s">
        <v>80</v>
      </c>
      <c r="C36" s="28">
        <v>2.2999999999999998</v>
      </c>
      <c r="D36" s="28">
        <v>-2.2999999999999998</v>
      </c>
      <c r="E36" s="28">
        <f>C36+D36</f>
        <v>0</v>
      </c>
      <c r="F36" s="28"/>
      <c r="G36" s="377">
        <v>0</v>
      </c>
      <c r="H36" s="29"/>
      <c r="I36" s="25" t="e">
        <f t="shared" si="3"/>
        <v>#DIV/0!</v>
      </c>
    </row>
    <row r="37" spans="1:9" s="9" customFormat="1" ht="25.5" hidden="1" x14ac:dyDescent="0.2">
      <c r="A37" s="39" t="s">
        <v>64</v>
      </c>
      <c r="B37" s="40" t="s">
        <v>50</v>
      </c>
      <c r="C37" s="41">
        <f>C38</f>
        <v>0</v>
      </c>
      <c r="D37" s="41">
        <f>D38</f>
        <v>0</v>
      </c>
      <c r="E37" s="41">
        <f>E38</f>
        <v>0</v>
      </c>
      <c r="F37" s="41"/>
      <c r="G37" s="379">
        <v>0</v>
      </c>
      <c r="H37" s="294"/>
      <c r="I37" s="25" t="e">
        <f t="shared" si="3"/>
        <v>#DIV/0!</v>
      </c>
    </row>
    <row r="38" spans="1:9" s="9" customFormat="1" ht="41.25" hidden="1" customHeight="1" x14ac:dyDescent="0.2">
      <c r="A38" s="42" t="s">
        <v>65</v>
      </c>
      <c r="B38" s="43" t="s">
        <v>49</v>
      </c>
      <c r="C38" s="44">
        <v>0</v>
      </c>
      <c r="D38" s="44">
        <v>0</v>
      </c>
      <c r="E38" s="44">
        <v>0</v>
      </c>
      <c r="F38" s="44"/>
      <c r="G38" s="379">
        <v>0</v>
      </c>
      <c r="H38" s="294"/>
      <c r="I38" s="25" t="e">
        <f t="shared" si="3"/>
        <v>#DIV/0!</v>
      </c>
    </row>
    <row r="39" spans="1:9" s="4" customFormat="1" ht="89.25" hidden="1" x14ac:dyDescent="0.2">
      <c r="A39" s="22" t="s">
        <v>28</v>
      </c>
      <c r="B39" s="38" t="s">
        <v>38</v>
      </c>
      <c r="C39" s="24">
        <f t="shared" ref="C39:E40" si="13">C40</f>
        <v>0</v>
      </c>
      <c r="D39" s="24">
        <f t="shared" si="13"/>
        <v>0</v>
      </c>
      <c r="E39" s="24">
        <f t="shared" si="13"/>
        <v>0</v>
      </c>
      <c r="F39" s="24"/>
      <c r="G39" s="377">
        <v>0</v>
      </c>
      <c r="H39" s="29"/>
      <c r="I39" s="25" t="e">
        <f t="shared" si="3"/>
        <v>#DIV/0!</v>
      </c>
    </row>
    <row r="40" spans="1:9" s="4" customFormat="1" ht="64.5" hidden="1" customHeight="1" x14ac:dyDescent="0.2">
      <c r="A40" s="22" t="s">
        <v>27</v>
      </c>
      <c r="B40" s="38" t="s">
        <v>37</v>
      </c>
      <c r="C40" s="24">
        <f t="shared" si="13"/>
        <v>0</v>
      </c>
      <c r="D40" s="24">
        <f t="shared" si="13"/>
        <v>0</v>
      </c>
      <c r="E40" s="24">
        <f t="shared" si="13"/>
        <v>0</v>
      </c>
      <c r="F40" s="24"/>
      <c r="G40" s="377">
        <v>0</v>
      </c>
      <c r="H40" s="29"/>
      <c r="I40" s="25" t="e">
        <f t="shared" si="3"/>
        <v>#DIV/0!</v>
      </c>
    </row>
    <row r="41" spans="1:9" s="4" customFormat="1" ht="76.5" hidden="1" customHeight="1" x14ac:dyDescent="0.2">
      <c r="A41" s="26" t="s">
        <v>13</v>
      </c>
      <c r="B41" s="45" t="s">
        <v>39</v>
      </c>
      <c r="C41" s="28">
        <v>0</v>
      </c>
      <c r="D41" s="28">
        <v>0</v>
      </c>
      <c r="E41" s="28">
        <v>0</v>
      </c>
      <c r="F41" s="28"/>
      <c r="G41" s="377">
        <v>0</v>
      </c>
      <c r="H41" s="29"/>
      <c r="I41" s="25" t="e">
        <f t="shared" si="3"/>
        <v>#DIV/0!</v>
      </c>
    </row>
    <row r="42" spans="1:9" s="11" customFormat="1" ht="38.25" hidden="1" x14ac:dyDescent="0.2">
      <c r="A42" s="22" t="s">
        <v>51</v>
      </c>
      <c r="B42" s="38" t="s">
        <v>52</v>
      </c>
      <c r="C42" s="24">
        <f t="shared" ref="C42:G43" si="14">C43</f>
        <v>0</v>
      </c>
      <c r="D42" s="24">
        <f t="shared" si="14"/>
        <v>0</v>
      </c>
      <c r="E42" s="24">
        <f t="shared" si="14"/>
        <v>0</v>
      </c>
      <c r="F42" s="24"/>
      <c r="G42" s="376">
        <f t="shared" si="14"/>
        <v>0</v>
      </c>
      <c r="H42" s="292"/>
      <c r="I42" s="25" t="e">
        <f t="shared" si="3"/>
        <v>#DIV/0!</v>
      </c>
    </row>
    <row r="43" spans="1:9" s="11" customFormat="1" ht="16.5" hidden="1" customHeight="1" x14ac:dyDescent="0.2">
      <c r="A43" s="22" t="s">
        <v>53</v>
      </c>
      <c r="B43" s="38" t="s">
        <v>54</v>
      </c>
      <c r="C43" s="24">
        <f t="shared" si="14"/>
        <v>0</v>
      </c>
      <c r="D43" s="24">
        <f t="shared" si="14"/>
        <v>0</v>
      </c>
      <c r="E43" s="24">
        <f t="shared" si="14"/>
        <v>0</v>
      </c>
      <c r="F43" s="24"/>
      <c r="G43" s="376">
        <f t="shared" si="14"/>
        <v>0</v>
      </c>
      <c r="H43" s="292"/>
      <c r="I43" s="25" t="e">
        <f t="shared" si="3"/>
        <v>#DIV/0!</v>
      </c>
    </row>
    <row r="44" spans="1:9" s="4" customFormat="1" ht="25.5" hidden="1" x14ac:dyDescent="0.2">
      <c r="A44" s="26" t="s">
        <v>55</v>
      </c>
      <c r="B44" s="45" t="s">
        <v>89</v>
      </c>
      <c r="C44" s="28">
        <v>0</v>
      </c>
      <c r="D44" s="28">
        <v>0</v>
      </c>
      <c r="E44" s="28">
        <v>0</v>
      </c>
      <c r="F44" s="28"/>
      <c r="G44" s="377">
        <v>0</v>
      </c>
      <c r="H44" s="29"/>
      <c r="I44" s="25" t="e">
        <f t="shared" si="3"/>
        <v>#DIV/0!</v>
      </c>
    </row>
    <row r="45" spans="1:9" s="10" customFormat="1" ht="25.5" hidden="1" x14ac:dyDescent="0.2">
      <c r="A45" s="46" t="s">
        <v>56</v>
      </c>
      <c r="B45" s="40" t="s">
        <v>57</v>
      </c>
      <c r="C45" s="41">
        <f>C46</f>
        <v>0</v>
      </c>
      <c r="D45" s="41">
        <f>D46</f>
        <v>0</v>
      </c>
      <c r="E45" s="41">
        <f>E46</f>
        <v>0</v>
      </c>
      <c r="F45" s="41"/>
      <c r="G45" s="380">
        <v>0</v>
      </c>
      <c r="H45" s="295"/>
      <c r="I45" s="25" t="e">
        <f t="shared" si="3"/>
        <v>#DIV/0!</v>
      </c>
    </row>
    <row r="46" spans="1:9" s="10" customFormat="1" ht="63.75" hidden="1" x14ac:dyDescent="0.2">
      <c r="A46" s="46" t="s">
        <v>58</v>
      </c>
      <c r="B46" s="40" t="s">
        <v>59</v>
      </c>
      <c r="C46" s="41">
        <f>C47+C48</f>
        <v>0</v>
      </c>
      <c r="D46" s="41">
        <f>D47+D48</f>
        <v>0</v>
      </c>
      <c r="E46" s="41">
        <f>E47+E48</f>
        <v>0</v>
      </c>
      <c r="F46" s="41"/>
      <c r="G46" s="380">
        <v>0</v>
      </c>
      <c r="H46" s="295"/>
      <c r="I46" s="25" t="e">
        <f t="shared" si="3"/>
        <v>#DIV/0!</v>
      </c>
    </row>
    <row r="47" spans="1:9" s="9" customFormat="1" ht="24.75" hidden="1" customHeight="1" x14ac:dyDescent="0.2">
      <c r="A47" s="47" t="s">
        <v>60</v>
      </c>
      <c r="B47" s="43" t="s">
        <v>61</v>
      </c>
      <c r="C47" s="44">
        <v>0</v>
      </c>
      <c r="D47" s="44">
        <v>0</v>
      </c>
      <c r="E47" s="44">
        <v>0</v>
      </c>
      <c r="F47" s="44"/>
      <c r="G47" s="379">
        <v>0</v>
      </c>
      <c r="H47" s="294"/>
      <c r="I47" s="25" t="e">
        <f t="shared" si="3"/>
        <v>#DIV/0!</v>
      </c>
    </row>
    <row r="48" spans="1:9" s="9" customFormat="1" ht="24.75" hidden="1" customHeight="1" x14ac:dyDescent="0.2">
      <c r="A48" s="47" t="s">
        <v>62</v>
      </c>
      <c r="B48" s="43" t="s">
        <v>63</v>
      </c>
      <c r="C48" s="44">
        <v>0</v>
      </c>
      <c r="D48" s="44">
        <v>0</v>
      </c>
      <c r="E48" s="44">
        <v>0</v>
      </c>
      <c r="F48" s="44"/>
      <c r="G48" s="379">
        <v>0</v>
      </c>
      <c r="H48" s="294"/>
      <c r="I48" s="25" t="e">
        <f t="shared" si="3"/>
        <v>#DIV/0!</v>
      </c>
    </row>
    <row r="49" spans="1:10" s="11" customFormat="1" ht="25.5" hidden="1" x14ac:dyDescent="0.2">
      <c r="A49" s="22" t="s">
        <v>67</v>
      </c>
      <c r="B49" s="38" t="s">
        <v>69</v>
      </c>
      <c r="C49" s="24">
        <f>C50</f>
        <v>0</v>
      </c>
      <c r="D49" s="24">
        <f>D50</f>
        <v>0</v>
      </c>
      <c r="E49" s="24">
        <f>E50</f>
        <v>0</v>
      </c>
      <c r="F49" s="24"/>
      <c r="G49" s="378">
        <v>0</v>
      </c>
      <c r="H49" s="293"/>
      <c r="I49" s="25" t="e">
        <f t="shared" si="3"/>
        <v>#DIV/0!</v>
      </c>
    </row>
    <row r="50" spans="1:10" s="4" customFormat="1" ht="63.75" hidden="1" x14ac:dyDescent="0.2">
      <c r="A50" s="26" t="s">
        <v>66</v>
      </c>
      <c r="B50" s="45" t="s">
        <v>68</v>
      </c>
      <c r="C50" s="28">
        <v>0</v>
      </c>
      <c r="D50" s="28">
        <v>0</v>
      </c>
      <c r="E50" s="28">
        <v>0</v>
      </c>
      <c r="F50" s="28"/>
      <c r="G50" s="377">
        <v>0</v>
      </c>
      <c r="H50" s="29"/>
      <c r="I50" s="25" t="e">
        <f t="shared" si="3"/>
        <v>#DIV/0!</v>
      </c>
    </row>
    <row r="51" spans="1:10" s="11" customFormat="1" ht="16.5" customHeight="1" x14ac:dyDescent="0.2">
      <c r="A51" s="48" t="s">
        <v>43</v>
      </c>
      <c r="B51" s="32" t="s">
        <v>24</v>
      </c>
      <c r="C51" s="49" t="e">
        <f>C52+#REF!+C56</f>
        <v>#REF!</v>
      </c>
      <c r="D51" s="49" t="e">
        <f>D52+#REF!+D56</f>
        <v>#REF!</v>
      </c>
      <c r="E51" s="49">
        <f>E52+E66</f>
        <v>3235640</v>
      </c>
      <c r="F51" s="49">
        <f>F52+F62</f>
        <v>3935.2999999999997</v>
      </c>
      <c r="G51" s="49">
        <f t="shared" ref="G51" si="15">G52+G62</f>
        <v>3162700.6</v>
      </c>
      <c r="H51" s="49">
        <f>H52+H62</f>
        <v>3933.3</v>
      </c>
      <c r="I51" s="25">
        <f t="shared" si="3"/>
        <v>0.99949177953396195</v>
      </c>
      <c r="J51" s="19"/>
    </row>
    <row r="52" spans="1:10" s="11" customFormat="1" ht="30" customHeight="1" x14ac:dyDescent="0.2">
      <c r="A52" s="48" t="s">
        <v>44</v>
      </c>
      <c r="B52" s="32" t="s">
        <v>26</v>
      </c>
      <c r="C52" s="49">
        <f t="shared" ref="C52:H54" si="16">C53</f>
        <v>1583.3</v>
      </c>
      <c r="D52" s="49">
        <f t="shared" si="16"/>
        <v>480.1</v>
      </c>
      <c r="E52" s="49">
        <f>E53+E56</f>
        <v>3235700</v>
      </c>
      <c r="F52" s="49">
        <f>F53+F56+F59</f>
        <v>3934.7</v>
      </c>
      <c r="G52" s="49">
        <f t="shared" ref="G52" si="17">G53+G56+G59</f>
        <v>3162700.6</v>
      </c>
      <c r="H52" s="49">
        <f>H53+H56+H59</f>
        <v>3932.6000000000004</v>
      </c>
      <c r="I52" s="25">
        <f t="shared" si="3"/>
        <v>0.99946628713752017</v>
      </c>
    </row>
    <row r="53" spans="1:10" s="11" customFormat="1" ht="27.75" customHeight="1" x14ac:dyDescent="0.2">
      <c r="A53" s="48" t="s">
        <v>388</v>
      </c>
      <c r="B53" s="32" t="s">
        <v>375</v>
      </c>
      <c r="C53" s="24">
        <f t="shared" si="16"/>
        <v>1583.3</v>
      </c>
      <c r="D53" s="24">
        <f t="shared" si="16"/>
        <v>480.1</v>
      </c>
      <c r="E53" s="24">
        <f>E54</f>
        <v>3052800</v>
      </c>
      <c r="F53" s="24">
        <f t="shared" ref="F53:G54" si="18">F54</f>
        <v>3202.1</v>
      </c>
      <c r="G53" s="376">
        <f t="shared" si="18"/>
        <v>3052800</v>
      </c>
      <c r="H53" s="292">
        <f t="shared" si="16"/>
        <v>3202.1</v>
      </c>
      <c r="I53" s="25">
        <f t="shared" si="3"/>
        <v>1</v>
      </c>
    </row>
    <row r="54" spans="1:10" s="11" customFormat="1" ht="27" customHeight="1" x14ac:dyDescent="0.2">
      <c r="A54" s="48" t="s">
        <v>389</v>
      </c>
      <c r="B54" s="32" t="s">
        <v>7</v>
      </c>
      <c r="C54" s="24">
        <f t="shared" si="16"/>
        <v>1583.3</v>
      </c>
      <c r="D54" s="24">
        <f t="shared" si="16"/>
        <v>480.1</v>
      </c>
      <c r="E54" s="24">
        <f>E55</f>
        <v>3052800</v>
      </c>
      <c r="F54" s="24">
        <f t="shared" si="18"/>
        <v>3202.1</v>
      </c>
      <c r="G54" s="376">
        <f t="shared" si="18"/>
        <v>3052800</v>
      </c>
      <c r="H54" s="292">
        <f>H55</f>
        <v>3202.1</v>
      </c>
      <c r="I54" s="25">
        <f t="shared" si="3"/>
        <v>1</v>
      </c>
    </row>
    <row r="55" spans="1:10" s="4" customFormat="1" ht="29.25" customHeight="1" x14ac:dyDescent="0.2">
      <c r="A55" s="50" t="s">
        <v>390</v>
      </c>
      <c r="B55" s="33" t="s">
        <v>81</v>
      </c>
      <c r="C55" s="28">
        <v>1583.3</v>
      </c>
      <c r="D55" s="28">
        <v>480.1</v>
      </c>
      <c r="E55" s="28">
        <v>3052800</v>
      </c>
      <c r="F55" s="28">
        <v>3202.1</v>
      </c>
      <c r="G55" s="377">
        <v>3052800</v>
      </c>
      <c r="H55" s="29">
        <v>3202.1</v>
      </c>
      <c r="I55" s="30">
        <f t="shared" si="3"/>
        <v>1</v>
      </c>
    </row>
    <row r="56" spans="1:10" s="11" customFormat="1" ht="29.25" customHeight="1" x14ac:dyDescent="0.2">
      <c r="A56" s="51" t="s">
        <v>387</v>
      </c>
      <c r="B56" s="38" t="s">
        <v>386</v>
      </c>
      <c r="C56" s="24">
        <f t="shared" ref="C56:H57" si="19">C57</f>
        <v>154.1</v>
      </c>
      <c r="D56" s="24">
        <f t="shared" si="19"/>
        <v>-15</v>
      </c>
      <c r="E56" s="24">
        <f>E57</f>
        <v>182900</v>
      </c>
      <c r="F56" s="24">
        <f t="shared" ref="F56:G57" si="20">F57</f>
        <v>200.4</v>
      </c>
      <c r="G56" s="376">
        <f t="shared" si="20"/>
        <v>109900.6</v>
      </c>
      <c r="H56" s="292">
        <f>H57+H67</f>
        <v>198.3</v>
      </c>
      <c r="I56" s="25">
        <f t="shared" si="3"/>
        <v>0.98952095808383234</v>
      </c>
    </row>
    <row r="57" spans="1:10" s="11" customFormat="1" ht="42" customHeight="1" x14ac:dyDescent="0.2">
      <c r="A57" s="51" t="s">
        <v>392</v>
      </c>
      <c r="B57" s="38" t="s">
        <v>77</v>
      </c>
      <c r="C57" s="24">
        <f t="shared" si="19"/>
        <v>154.1</v>
      </c>
      <c r="D57" s="24">
        <f t="shared" si="19"/>
        <v>-15</v>
      </c>
      <c r="E57" s="24">
        <f>E58</f>
        <v>182900</v>
      </c>
      <c r="F57" s="24">
        <f t="shared" si="20"/>
        <v>200.4</v>
      </c>
      <c r="G57" s="376">
        <f t="shared" si="20"/>
        <v>109900.6</v>
      </c>
      <c r="H57" s="292">
        <f t="shared" si="19"/>
        <v>198.3</v>
      </c>
      <c r="I57" s="25">
        <f t="shared" si="3"/>
        <v>0.98952095808383234</v>
      </c>
    </row>
    <row r="58" spans="1:10" s="14" customFormat="1" ht="53.25" customHeight="1" x14ac:dyDescent="0.2">
      <c r="A58" s="52" t="s">
        <v>391</v>
      </c>
      <c r="B58" s="45" t="s">
        <v>82</v>
      </c>
      <c r="C58" s="28">
        <v>154.1</v>
      </c>
      <c r="D58" s="28">
        <f>-15</f>
        <v>-15</v>
      </c>
      <c r="E58" s="28">
        <v>182900</v>
      </c>
      <c r="F58" s="28">
        <v>200.4</v>
      </c>
      <c r="G58" s="377">
        <v>109900.6</v>
      </c>
      <c r="H58" s="29">
        <v>198.3</v>
      </c>
      <c r="I58" s="30">
        <f t="shared" si="3"/>
        <v>0.98952095808383234</v>
      </c>
    </row>
    <row r="59" spans="1:10" s="14" customFormat="1" ht="16.5" customHeight="1" x14ac:dyDescent="0.2">
      <c r="A59" s="48" t="s">
        <v>431</v>
      </c>
      <c r="B59" s="392" t="s">
        <v>432</v>
      </c>
      <c r="C59" s="28"/>
      <c r="D59" s="28"/>
      <c r="E59" s="28"/>
      <c r="F59" s="24">
        <f>F60</f>
        <v>532.20000000000005</v>
      </c>
      <c r="G59" s="378"/>
      <c r="H59" s="293">
        <f>H60</f>
        <v>532.20000000000005</v>
      </c>
      <c r="I59" s="25">
        <f t="shared" si="3"/>
        <v>1</v>
      </c>
    </row>
    <row r="60" spans="1:10" s="14" customFormat="1" ht="30.75" customHeight="1" x14ac:dyDescent="0.2">
      <c r="A60" s="48" t="s">
        <v>433</v>
      </c>
      <c r="B60" s="392" t="s">
        <v>434</v>
      </c>
      <c r="C60" s="28"/>
      <c r="D60" s="28"/>
      <c r="E60" s="28"/>
      <c r="F60" s="24">
        <f>F61</f>
        <v>532.20000000000005</v>
      </c>
      <c r="G60" s="378"/>
      <c r="H60" s="293">
        <f>H61</f>
        <v>532.20000000000005</v>
      </c>
      <c r="I60" s="25">
        <f t="shared" si="3"/>
        <v>1</v>
      </c>
    </row>
    <row r="61" spans="1:10" s="14" customFormat="1" ht="27.75" customHeight="1" x14ac:dyDescent="0.2">
      <c r="A61" s="50" t="s">
        <v>435</v>
      </c>
      <c r="B61" s="393" t="s">
        <v>434</v>
      </c>
      <c r="C61" s="28"/>
      <c r="D61" s="28"/>
      <c r="E61" s="28"/>
      <c r="F61" s="28">
        <v>532.20000000000005</v>
      </c>
      <c r="G61" s="377"/>
      <c r="H61" s="29">
        <v>532.20000000000005</v>
      </c>
      <c r="I61" s="30">
        <f t="shared" si="3"/>
        <v>1</v>
      </c>
    </row>
    <row r="62" spans="1:10" s="11" customFormat="1" ht="89.25" x14ac:dyDescent="0.2">
      <c r="A62" s="51" t="s">
        <v>411</v>
      </c>
      <c r="B62" s="53" t="s">
        <v>412</v>
      </c>
      <c r="C62" s="24">
        <f t="shared" ref="C62:G63" si="21">C63</f>
        <v>0</v>
      </c>
      <c r="D62" s="24">
        <f t="shared" si="21"/>
        <v>0</v>
      </c>
      <c r="E62" s="24"/>
      <c r="F62" s="24">
        <f>F63</f>
        <v>0.6</v>
      </c>
      <c r="G62" s="376"/>
      <c r="H62" s="293">
        <f>H63</f>
        <v>0.7</v>
      </c>
      <c r="I62" s="25">
        <f t="shared" si="3"/>
        <v>1.1666666666666667</v>
      </c>
    </row>
    <row r="63" spans="1:10" s="11" customFormat="1" ht="63.75" x14ac:dyDescent="0.2">
      <c r="A63" s="52" t="s">
        <v>45</v>
      </c>
      <c r="B63" s="54" t="s">
        <v>46</v>
      </c>
      <c r="C63" s="28">
        <f t="shared" si="21"/>
        <v>0</v>
      </c>
      <c r="D63" s="28">
        <f t="shared" si="21"/>
        <v>0</v>
      </c>
      <c r="E63" s="28">
        <f t="shared" si="21"/>
        <v>0</v>
      </c>
      <c r="F63" s="28">
        <f>F64</f>
        <v>0.6</v>
      </c>
      <c r="G63" s="381">
        <f t="shared" si="21"/>
        <v>2</v>
      </c>
      <c r="H63" s="29">
        <f>H64</f>
        <v>0.7</v>
      </c>
      <c r="I63" s="30">
        <f t="shared" si="3"/>
        <v>1.1666666666666667</v>
      </c>
    </row>
    <row r="64" spans="1:10" s="4" customFormat="1" ht="54" customHeight="1" x14ac:dyDescent="0.2">
      <c r="A64" s="52" t="s">
        <v>47</v>
      </c>
      <c r="B64" s="54" t="s">
        <v>48</v>
      </c>
      <c r="C64" s="28">
        <v>0</v>
      </c>
      <c r="D64" s="28">
        <v>0</v>
      </c>
      <c r="E64" s="28">
        <v>0</v>
      </c>
      <c r="F64" s="28">
        <v>0.6</v>
      </c>
      <c r="G64" s="381">
        <v>2</v>
      </c>
      <c r="H64" s="29">
        <v>0.7</v>
      </c>
      <c r="I64" s="30">
        <f t="shared" si="3"/>
        <v>1.1666666666666667</v>
      </c>
    </row>
    <row r="65" spans="1:9" s="14" customFormat="1" ht="54" hidden="1" customHeight="1" x14ac:dyDescent="0.2">
      <c r="A65" s="52"/>
      <c r="B65" s="54"/>
      <c r="C65" s="28"/>
      <c r="D65" s="28"/>
      <c r="E65" s="28"/>
      <c r="F65" s="28"/>
      <c r="G65" s="381"/>
      <c r="H65" s="29"/>
      <c r="I65" s="25" t="e">
        <f t="shared" si="3"/>
        <v>#DIV/0!</v>
      </c>
    </row>
    <row r="66" spans="1:9" s="341" customFormat="1" ht="81" hidden="1" customHeight="1" x14ac:dyDescent="0.2">
      <c r="A66" s="51" t="s">
        <v>418</v>
      </c>
      <c r="B66" s="375" t="s">
        <v>417</v>
      </c>
      <c r="C66" s="24"/>
      <c r="D66" s="24"/>
      <c r="E66" s="24">
        <f>E67</f>
        <v>-60</v>
      </c>
      <c r="F66" s="24">
        <f t="shared" ref="F66:G66" si="22">F67</f>
        <v>0</v>
      </c>
      <c r="G66" s="376">
        <f t="shared" si="22"/>
        <v>-60</v>
      </c>
      <c r="H66" s="293">
        <f>H67</f>
        <v>0</v>
      </c>
      <c r="I66" s="25" t="e">
        <f t="shared" si="3"/>
        <v>#DIV/0!</v>
      </c>
    </row>
    <row r="67" spans="1:9" s="4" customFormat="1" ht="78.75" hidden="1" customHeight="1" x14ac:dyDescent="0.2">
      <c r="A67" s="52" t="s">
        <v>420</v>
      </c>
      <c r="B67" s="291" t="s">
        <v>419</v>
      </c>
      <c r="C67" s="28"/>
      <c r="D67" s="28"/>
      <c r="E67" s="28">
        <v>-60</v>
      </c>
      <c r="F67" s="28">
        <v>0</v>
      </c>
      <c r="G67" s="377">
        <v>-60</v>
      </c>
      <c r="H67" s="29">
        <v>0</v>
      </c>
      <c r="I67" s="30" t="e">
        <f t="shared" si="3"/>
        <v>#DIV/0!</v>
      </c>
    </row>
    <row r="68" spans="1:9" s="4" customFormat="1" ht="70.5" hidden="1" customHeight="1" x14ac:dyDescent="0.2">
      <c r="A68" s="52"/>
      <c r="B68" s="291"/>
      <c r="C68" s="28"/>
      <c r="D68" s="28"/>
      <c r="E68" s="28"/>
      <c r="F68" s="28"/>
      <c r="G68" s="372"/>
      <c r="H68" s="29"/>
      <c r="I68" s="25" t="e">
        <f t="shared" si="3"/>
        <v>#DIV/0!</v>
      </c>
    </row>
    <row r="69" spans="1:9" s="343" customFormat="1" ht="16.5" customHeight="1" x14ac:dyDescent="0.2">
      <c r="A69" s="51" t="s">
        <v>86</v>
      </c>
      <c r="B69" s="53"/>
      <c r="C69" s="24"/>
      <c r="D69" s="24"/>
      <c r="E69" s="24">
        <f>E70-E56</f>
        <v>3511440</v>
      </c>
      <c r="F69" s="24">
        <f>F70-F56</f>
        <v>4151.6000000000004</v>
      </c>
      <c r="G69" s="24">
        <f t="shared" ref="G69" si="23">G70-G56</f>
        <v>3362084.77</v>
      </c>
      <c r="H69" s="24">
        <f>H70-H56</f>
        <v>4087.8</v>
      </c>
      <c r="I69" s="25">
        <f>H69/F69</f>
        <v>0.98463243087002594</v>
      </c>
    </row>
    <row r="70" spans="1:9" s="344" customFormat="1" ht="18" customHeight="1" x14ac:dyDescent="0.2">
      <c r="A70" s="55" t="s">
        <v>25</v>
      </c>
      <c r="B70" s="55"/>
      <c r="C70" s="56" t="e">
        <f>C51+C12</f>
        <v>#REF!</v>
      </c>
      <c r="D70" s="56" t="e">
        <f>D51+D12</f>
        <v>#REF!</v>
      </c>
      <c r="E70" s="56">
        <f>E51+E12</f>
        <v>3694340</v>
      </c>
      <c r="F70" s="56">
        <f t="shared" ref="F70:G70" si="24">F51+F12</f>
        <v>4352</v>
      </c>
      <c r="G70" s="56">
        <f t="shared" si="24"/>
        <v>3471985.37</v>
      </c>
      <c r="H70" s="56">
        <f>H51+H12+0.1</f>
        <v>4286.1000000000004</v>
      </c>
      <c r="I70" s="25">
        <f t="shared" si="3"/>
        <v>0.984857536764706</v>
      </c>
    </row>
    <row r="71" spans="1:9" s="20" customFormat="1" x14ac:dyDescent="0.2">
      <c r="A71" s="57" t="s">
        <v>95</v>
      </c>
      <c r="B71" s="57"/>
      <c r="C71" s="394" t="e">
        <f>C70-C30</f>
        <v>#REF!</v>
      </c>
      <c r="D71" s="394" t="e">
        <f>D70-D30</f>
        <v>#REF!</v>
      </c>
      <c r="E71" s="373"/>
      <c r="F71" s="373"/>
      <c r="G71" s="374"/>
      <c r="H71" s="58"/>
      <c r="I71" s="25"/>
    </row>
    <row r="72" spans="1:9" s="20" customFormat="1" ht="76.5" x14ac:dyDescent="0.2">
      <c r="A72" s="57" t="s">
        <v>410</v>
      </c>
      <c r="B72" s="57"/>
      <c r="C72" s="394"/>
      <c r="D72" s="394"/>
      <c r="E72" s="59">
        <f>E12</f>
        <v>458700</v>
      </c>
      <c r="F72" s="59">
        <f>F12</f>
        <v>416.7</v>
      </c>
      <c r="G72" s="59">
        <f t="shared" ref="G72:H72" si="25">G12</f>
        <v>309284.77</v>
      </c>
      <c r="H72" s="59">
        <f t="shared" si="25"/>
        <v>352.7</v>
      </c>
      <c r="I72" s="25">
        <f>H72/F72</f>
        <v>0.84641228701703863</v>
      </c>
    </row>
    <row r="73" spans="1:9" s="6" customFormat="1" x14ac:dyDescent="0.2">
      <c r="A73" s="7"/>
      <c r="B73" s="7"/>
    </row>
    <row r="74" spans="1:9" s="6" customFormat="1" x14ac:dyDescent="0.2">
      <c r="A74" s="7"/>
      <c r="B74" s="7"/>
    </row>
    <row r="75" spans="1:9" s="6" customFormat="1" x14ac:dyDescent="0.2">
      <c r="A75" s="7"/>
      <c r="B75" s="7"/>
    </row>
    <row r="76" spans="1:9" s="6" customFormat="1" x14ac:dyDescent="0.2">
      <c r="A76" s="7"/>
      <c r="B76" s="7"/>
    </row>
    <row r="77" spans="1:9" s="6" customFormat="1" x14ac:dyDescent="0.2">
      <c r="A77" s="7"/>
      <c r="B77" s="7"/>
    </row>
    <row r="78" spans="1:9" s="6" customFormat="1" x14ac:dyDescent="0.2">
      <c r="A78" s="7"/>
      <c r="B78" s="7"/>
    </row>
    <row r="79" spans="1:9" s="6" customFormat="1" x14ac:dyDescent="0.2">
      <c r="A79" s="7"/>
      <c r="B79" s="7"/>
    </row>
    <row r="80" spans="1:9" s="6" customFormat="1" x14ac:dyDescent="0.2">
      <c r="A80" s="7"/>
      <c r="B80" s="7"/>
    </row>
    <row r="81" spans="1:2" s="6" customFormat="1" x14ac:dyDescent="0.2">
      <c r="A81" s="7"/>
      <c r="B81" s="7"/>
    </row>
    <row r="82" spans="1:2" s="6" customFormat="1" x14ac:dyDescent="0.2">
      <c r="A82" s="7"/>
      <c r="B82" s="7"/>
    </row>
    <row r="83" spans="1:2" s="6" customFormat="1" x14ac:dyDescent="0.2">
      <c r="A83" s="7"/>
      <c r="B83" s="7"/>
    </row>
    <row r="84" spans="1:2" s="6" customFormat="1" x14ac:dyDescent="0.2">
      <c r="A84" s="7"/>
      <c r="B84" s="7"/>
    </row>
    <row r="85" spans="1:2" s="6" customFormat="1" x14ac:dyDescent="0.2">
      <c r="A85" s="7"/>
      <c r="B85" s="7"/>
    </row>
    <row r="86" spans="1:2" s="6" customFormat="1" x14ac:dyDescent="0.2">
      <c r="A86" s="7"/>
      <c r="B86" s="7"/>
    </row>
    <row r="87" spans="1:2" s="6" customFormat="1" x14ac:dyDescent="0.2">
      <c r="A87" s="7"/>
      <c r="B87" s="7"/>
    </row>
    <row r="88" spans="1:2" s="6" customFormat="1" x14ac:dyDescent="0.2">
      <c r="A88" s="7"/>
      <c r="B88" s="7"/>
    </row>
    <row r="89" spans="1:2" s="6" customFormat="1" x14ac:dyDescent="0.2">
      <c r="A89" s="7"/>
      <c r="B89" s="7"/>
    </row>
    <row r="90" spans="1:2" s="6" customFormat="1" x14ac:dyDescent="0.2">
      <c r="A90" s="7"/>
      <c r="B90" s="7"/>
    </row>
    <row r="91" spans="1:2" s="6" customFormat="1" x14ac:dyDescent="0.2">
      <c r="A91" s="7"/>
      <c r="B91" s="7"/>
    </row>
    <row r="92" spans="1:2" s="6" customFormat="1" x14ac:dyDescent="0.2">
      <c r="A92" s="7"/>
      <c r="B92" s="7"/>
    </row>
    <row r="93" spans="1:2" s="6" customFormat="1" x14ac:dyDescent="0.2">
      <c r="A93" s="7"/>
      <c r="B93" s="7"/>
    </row>
    <row r="94" spans="1:2" s="6" customFormat="1" x14ac:dyDescent="0.2">
      <c r="A94" s="7"/>
      <c r="B94" s="7"/>
    </row>
    <row r="95" spans="1:2" s="6" customFormat="1" x14ac:dyDescent="0.2">
      <c r="A95" s="7"/>
      <c r="B95" s="7"/>
    </row>
    <row r="96" spans="1:2" s="6" customFormat="1" x14ac:dyDescent="0.2">
      <c r="A96" s="7"/>
      <c r="B96" s="7"/>
    </row>
    <row r="97" spans="1:2" s="6" customFormat="1" x14ac:dyDescent="0.2">
      <c r="A97" s="7"/>
      <c r="B97" s="7"/>
    </row>
    <row r="98" spans="1:2" s="6" customFormat="1" x14ac:dyDescent="0.2">
      <c r="A98" s="7"/>
      <c r="B98" s="7"/>
    </row>
    <row r="99" spans="1:2" s="6" customFormat="1" x14ac:dyDescent="0.2">
      <c r="A99" s="7"/>
      <c r="B99" s="7"/>
    </row>
    <row r="100" spans="1:2" s="6" customFormat="1" x14ac:dyDescent="0.2">
      <c r="A100" s="7"/>
      <c r="B100" s="7"/>
    </row>
    <row r="101" spans="1:2" s="6" customFormat="1" x14ac:dyDescent="0.2">
      <c r="A101" s="7"/>
      <c r="B101" s="7"/>
    </row>
    <row r="102" spans="1:2" s="6" customFormat="1" x14ac:dyDescent="0.2">
      <c r="A102" s="7"/>
      <c r="B102" s="7"/>
    </row>
    <row r="103" spans="1:2" s="6" customFormat="1" x14ac:dyDescent="0.2">
      <c r="A103" s="7"/>
      <c r="B103" s="7"/>
    </row>
    <row r="104" spans="1:2" s="6" customFormat="1" x14ac:dyDescent="0.2">
      <c r="A104" s="7"/>
      <c r="B104" s="7"/>
    </row>
    <row r="105" spans="1:2" s="6" customFormat="1" x14ac:dyDescent="0.2">
      <c r="A105" s="7"/>
      <c r="B105" s="7"/>
    </row>
    <row r="106" spans="1:2" s="6" customFormat="1" x14ac:dyDescent="0.2">
      <c r="A106" s="7"/>
      <c r="B106" s="7"/>
    </row>
    <row r="107" spans="1:2" s="6" customFormat="1" x14ac:dyDescent="0.2">
      <c r="A107" s="7"/>
      <c r="B107" s="7"/>
    </row>
    <row r="108" spans="1:2" s="6" customFormat="1" x14ac:dyDescent="0.2">
      <c r="A108" s="7"/>
      <c r="B108" s="7"/>
    </row>
    <row r="109" spans="1:2" s="6" customFormat="1" x14ac:dyDescent="0.2">
      <c r="A109" s="7"/>
      <c r="B109" s="7"/>
    </row>
    <row r="110" spans="1:2" s="6" customFormat="1" x14ac:dyDescent="0.2">
      <c r="A110" s="7"/>
      <c r="B110" s="7"/>
    </row>
    <row r="111" spans="1:2" s="6" customFormat="1" x14ac:dyDescent="0.2">
      <c r="A111" s="7"/>
      <c r="B111" s="7"/>
    </row>
    <row r="112" spans="1:2" s="6" customFormat="1" x14ac:dyDescent="0.2">
      <c r="A112" s="7"/>
      <c r="B112" s="7"/>
    </row>
    <row r="113" spans="1:2" s="6" customFormat="1" x14ac:dyDescent="0.2">
      <c r="A113" s="7"/>
      <c r="B113" s="7"/>
    </row>
    <row r="114" spans="1:2" s="6" customFormat="1" x14ac:dyDescent="0.2">
      <c r="A114" s="7"/>
      <c r="B114" s="7"/>
    </row>
    <row r="115" spans="1:2" s="6" customFormat="1" x14ac:dyDescent="0.2">
      <c r="A115" s="7"/>
      <c r="B115" s="7"/>
    </row>
    <row r="116" spans="1:2" s="6" customFormat="1" x14ac:dyDescent="0.2">
      <c r="A116" s="7"/>
      <c r="B116" s="7"/>
    </row>
    <row r="117" spans="1:2" s="6" customFormat="1" x14ac:dyDescent="0.2">
      <c r="A117" s="7"/>
      <c r="B117" s="7"/>
    </row>
    <row r="118" spans="1:2" s="6" customFormat="1" x14ac:dyDescent="0.2">
      <c r="A118" s="7"/>
      <c r="B118" s="7"/>
    </row>
    <row r="119" spans="1:2" s="6" customFormat="1" x14ac:dyDescent="0.2">
      <c r="A119" s="7"/>
      <c r="B119" s="7"/>
    </row>
    <row r="120" spans="1:2" s="6" customFormat="1" x14ac:dyDescent="0.2">
      <c r="A120" s="7"/>
      <c r="B120" s="7"/>
    </row>
    <row r="121" spans="1:2" s="6" customFormat="1" x14ac:dyDescent="0.2">
      <c r="A121" s="7"/>
      <c r="B121" s="7"/>
    </row>
    <row r="122" spans="1:2" s="6" customFormat="1" x14ac:dyDescent="0.2">
      <c r="A122" s="7"/>
      <c r="B122" s="7"/>
    </row>
    <row r="123" spans="1:2" s="6" customFormat="1" x14ac:dyDescent="0.2">
      <c r="A123" s="7"/>
      <c r="B123" s="7"/>
    </row>
    <row r="124" spans="1:2" s="6" customFormat="1" x14ac:dyDescent="0.2">
      <c r="A124" s="7"/>
      <c r="B124" s="7"/>
    </row>
    <row r="125" spans="1:2" s="6" customFormat="1" x14ac:dyDescent="0.2">
      <c r="A125" s="7"/>
      <c r="B125" s="7"/>
    </row>
    <row r="126" spans="1:2" s="6" customFormat="1" x14ac:dyDescent="0.2">
      <c r="A126" s="7"/>
      <c r="B126" s="7"/>
    </row>
    <row r="127" spans="1:2" s="6" customFormat="1" x14ac:dyDescent="0.2">
      <c r="A127" s="7"/>
      <c r="B127" s="7"/>
    </row>
    <row r="128" spans="1:2" s="6" customFormat="1" x14ac:dyDescent="0.2">
      <c r="A128" s="7"/>
      <c r="B128" s="7"/>
    </row>
    <row r="129" spans="1:2" s="6" customFormat="1" x14ac:dyDescent="0.2">
      <c r="A129" s="7"/>
      <c r="B129" s="7"/>
    </row>
    <row r="130" spans="1:2" s="6" customFormat="1" x14ac:dyDescent="0.2">
      <c r="A130" s="7"/>
      <c r="B130" s="7"/>
    </row>
    <row r="131" spans="1:2" s="6" customFormat="1" x14ac:dyDescent="0.2">
      <c r="A131" s="7"/>
      <c r="B131" s="7"/>
    </row>
    <row r="132" spans="1:2" s="6" customFormat="1" x14ac:dyDescent="0.2">
      <c r="A132" s="7"/>
      <c r="B132" s="7"/>
    </row>
    <row r="133" spans="1:2" s="6" customFormat="1" x14ac:dyDescent="0.2">
      <c r="A133" s="7"/>
      <c r="B133" s="7"/>
    </row>
    <row r="134" spans="1:2" s="6" customFormat="1" x14ac:dyDescent="0.2">
      <c r="A134" s="7"/>
      <c r="B134" s="7"/>
    </row>
    <row r="135" spans="1:2" s="6" customFormat="1" x14ac:dyDescent="0.2">
      <c r="A135" s="7"/>
      <c r="B135" s="7"/>
    </row>
    <row r="136" spans="1:2" s="6" customFormat="1" x14ac:dyDescent="0.2">
      <c r="A136" s="7"/>
      <c r="B136" s="7"/>
    </row>
    <row r="137" spans="1:2" s="6" customFormat="1" x14ac:dyDescent="0.2">
      <c r="A137" s="7"/>
      <c r="B137" s="7"/>
    </row>
    <row r="138" spans="1:2" s="6" customFormat="1" x14ac:dyDescent="0.2">
      <c r="A138" s="7"/>
      <c r="B138" s="7"/>
    </row>
    <row r="139" spans="1:2" s="6" customFormat="1" x14ac:dyDescent="0.2">
      <c r="A139" s="7"/>
      <c r="B139" s="7"/>
    </row>
    <row r="140" spans="1:2" s="6" customFormat="1" x14ac:dyDescent="0.2">
      <c r="A140" s="7"/>
      <c r="B140" s="7"/>
    </row>
    <row r="141" spans="1:2" s="6" customFormat="1" x14ac:dyDescent="0.2">
      <c r="A141" s="7"/>
      <c r="B141" s="7"/>
    </row>
    <row r="142" spans="1:2" s="6" customFormat="1" x14ac:dyDescent="0.2">
      <c r="A142" s="7"/>
      <c r="B142" s="7"/>
    </row>
    <row r="143" spans="1:2" s="6" customFormat="1" x14ac:dyDescent="0.2">
      <c r="A143" s="7"/>
      <c r="B143" s="7"/>
    </row>
    <row r="144" spans="1:2" s="6" customFormat="1" x14ac:dyDescent="0.2">
      <c r="A144" s="7"/>
      <c r="B144" s="7"/>
    </row>
    <row r="145" spans="1:2" s="6" customFormat="1" x14ac:dyDescent="0.2">
      <c r="A145" s="7"/>
      <c r="B145" s="7"/>
    </row>
    <row r="146" spans="1:2" s="6" customFormat="1" x14ac:dyDescent="0.2">
      <c r="A146" s="7"/>
      <c r="B146" s="7"/>
    </row>
    <row r="147" spans="1:2" s="6" customFormat="1" x14ac:dyDescent="0.2">
      <c r="A147" s="5"/>
      <c r="B147" s="5"/>
    </row>
    <row r="148" spans="1:2" s="6" customFormat="1" x14ac:dyDescent="0.2">
      <c r="A148" s="5"/>
      <c r="B148" s="5"/>
    </row>
    <row r="149" spans="1:2" s="6" customFormat="1" x14ac:dyDescent="0.2">
      <c r="A149" s="5"/>
      <c r="B149" s="5"/>
    </row>
    <row r="150" spans="1:2" s="6" customFormat="1" x14ac:dyDescent="0.2">
      <c r="A150" s="5"/>
      <c r="B150" s="5"/>
    </row>
    <row r="151" spans="1:2" s="6" customFormat="1" x14ac:dyDescent="0.2">
      <c r="A151" s="5"/>
      <c r="B151" s="5"/>
    </row>
    <row r="152" spans="1:2" s="6" customFormat="1" x14ac:dyDescent="0.2">
      <c r="A152" s="5"/>
      <c r="B152" s="5"/>
    </row>
    <row r="153" spans="1:2" x14ac:dyDescent="0.2">
      <c r="A153" s="1"/>
      <c r="B153" s="1"/>
    </row>
    <row r="154" spans="1:2" x14ac:dyDescent="0.2">
      <c r="A154" s="1"/>
      <c r="B154" s="1"/>
    </row>
    <row r="155" spans="1:2" x14ac:dyDescent="0.2">
      <c r="A155" s="1"/>
      <c r="B155" s="1"/>
    </row>
    <row r="156" spans="1:2" x14ac:dyDescent="0.2">
      <c r="A156" s="1"/>
      <c r="B156" s="1"/>
    </row>
    <row r="157" spans="1:2" x14ac:dyDescent="0.2">
      <c r="A157" s="1"/>
      <c r="B157" s="1"/>
    </row>
    <row r="158" spans="1:2" x14ac:dyDescent="0.2">
      <c r="A158" s="1"/>
      <c r="B158" s="1"/>
    </row>
    <row r="159" spans="1:2" x14ac:dyDescent="0.2">
      <c r="A159" s="1"/>
      <c r="B159" s="1"/>
    </row>
    <row r="160" spans="1:2" x14ac:dyDescent="0.2">
      <c r="A160" s="1"/>
      <c r="B160" s="1"/>
    </row>
    <row r="161" spans="1:2" x14ac:dyDescent="0.2">
      <c r="A161" s="1"/>
      <c r="B161" s="1"/>
    </row>
    <row r="162" spans="1:2" x14ac:dyDescent="0.2">
      <c r="A162" s="1"/>
      <c r="B162" s="1"/>
    </row>
    <row r="163" spans="1:2" x14ac:dyDescent="0.2">
      <c r="A163" s="1"/>
      <c r="B163" s="1"/>
    </row>
    <row r="164" spans="1:2" x14ac:dyDescent="0.2">
      <c r="A164" s="1"/>
      <c r="B164" s="1"/>
    </row>
    <row r="165" spans="1:2" x14ac:dyDescent="0.2">
      <c r="A165" s="1"/>
      <c r="B165" s="1"/>
    </row>
    <row r="166" spans="1:2" x14ac:dyDescent="0.2">
      <c r="A166" s="1"/>
      <c r="B166" s="1"/>
    </row>
    <row r="167" spans="1:2" x14ac:dyDescent="0.2">
      <c r="A167" s="1"/>
      <c r="B167" s="1"/>
    </row>
    <row r="168" spans="1:2" x14ac:dyDescent="0.2">
      <c r="A168" s="1"/>
      <c r="B168" s="1"/>
    </row>
    <row r="169" spans="1:2" x14ac:dyDescent="0.2">
      <c r="A169" s="1"/>
      <c r="B169" s="1"/>
    </row>
    <row r="170" spans="1:2" x14ac:dyDescent="0.2">
      <c r="A170" s="1"/>
      <c r="B170" s="1"/>
    </row>
    <row r="171" spans="1:2" x14ac:dyDescent="0.2">
      <c r="A171" s="1"/>
      <c r="B171" s="1"/>
    </row>
    <row r="172" spans="1:2" x14ac:dyDescent="0.2">
      <c r="A172" s="1"/>
      <c r="B172" s="1"/>
    </row>
    <row r="173" spans="1:2" x14ac:dyDescent="0.2">
      <c r="A173" s="1"/>
      <c r="B173" s="1"/>
    </row>
    <row r="174" spans="1:2" x14ac:dyDescent="0.2">
      <c r="A174" s="1"/>
      <c r="B174" s="1"/>
    </row>
    <row r="175" spans="1:2" x14ac:dyDescent="0.2">
      <c r="A175" s="1"/>
      <c r="B175" s="1"/>
    </row>
    <row r="176" spans="1:2" x14ac:dyDescent="0.2">
      <c r="A176" s="1"/>
      <c r="B176" s="1"/>
    </row>
    <row r="177" spans="1:2" x14ac:dyDescent="0.2">
      <c r="A177" s="1"/>
      <c r="B177" s="1"/>
    </row>
    <row r="178" spans="1:2" x14ac:dyDescent="0.2">
      <c r="A178" s="1"/>
      <c r="B178" s="1"/>
    </row>
    <row r="179" spans="1:2" x14ac:dyDescent="0.2">
      <c r="A179" s="1"/>
      <c r="B179" s="1"/>
    </row>
    <row r="180" spans="1:2" x14ac:dyDescent="0.2">
      <c r="A180" s="1"/>
      <c r="B180" s="1"/>
    </row>
    <row r="181" spans="1:2" x14ac:dyDescent="0.2">
      <c r="A181" s="1"/>
      <c r="B181" s="1"/>
    </row>
    <row r="182" spans="1:2" x14ac:dyDescent="0.2">
      <c r="A182" s="1"/>
      <c r="B182" s="1"/>
    </row>
    <row r="183" spans="1:2" x14ac:dyDescent="0.2">
      <c r="A183" s="1"/>
      <c r="B183" s="1"/>
    </row>
    <row r="184" spans="1:2" x14ac:dyDescent="0.2">
      <c r="A184" s="1"/>
      <c r="B184" s="1"/>
    </row>
    <row r="185" spans="1:2" x14ac:dyDescent="0.2">
      <c r="A185" s="1"/>
      <c r="B185" s="1"/>
    </row>
    <row r="186" spans="1:2" x14ac:dyDescent="0.2">
      <c r="A186" s="1"/>
      <c r="B186" s="1"/>
    </row>
    <row r="187" spans="1:2" x14ac:dyDescent="0.2">
      <c r="A187" s="1"/>
      <c r="B187" s="1"/>
    </row>
    <row r="188" spans="1:2" x14ac:dyDescent="0.2">
      <c r="A188" s="1"/>
      <c r="B188" s="1"/>
    </row>
    <row r="189" spans="1:2" x14ac:dyDescent="0.2">
      <c r="A189" s="1"/>
      <c r="B189" s="1"/>
    </row>
    <row r="190" spans="1:2" x14ac:dyDescent="0.2">
      <c r="A190" s="1"/>
      <c r="B190" s="1"/>
    </row>
    <row r="191" spans="1:2" x14ac:dyDescent="0.2">
      <c r="A191" s="1"/>
      <c r="B191" s="1"/>
    </row>
    <row r="192" spans="1:2" x14ac:dyDescent="0.2">
      <c r="A192" s="1"/>
      <c r="B192" s="1"/>
    </row>
    <row r="193" spans="1:2" x14ac:dyDescent="0.2">
      <c r="A193" s="1"/>
      <c r="B193" s="1"/>
    </row>
    <row r="194" spans="1:2" x14ac:dyDescent="0.2">
      <c r="A194" s="1"/>
      <c r="B194" s="1"/>
    </row>
    <row r="195" spans="1:2" x14ac:dyDescent="0.2">
      <c r="A195" s="1"/>
      <c r="B195" s="1"/>
    </row>
    <row r="196" spans="1:2" x14ac:dyDescent="0.2">
      <c r="A196" s="1"/>
      <c r="B196" s="1"/>
    </row>
    <row r="197" spans="1:2" x14ac:dyDescent="0.2">
      <c r="A197" s="1"/>
      <c r="B197" s="1"/>
    </row>
    <row r="198" spans="1:2" x14ac:dyDescent="0.2">
      <c r="A198" s="1"/>
      <c r="B198" s="1"/>
    </row>
    <row r="199" spans="1:2" x14ac:dyDescent="0.2">
      <c r="A199" s="1"/>
      <c r="B199" s="1"/>
    </row>
    <row r="200" spans="1:2" x14ac:dyDescent="0.2">
      <c r="A200" s="1"/>
      <c r="B200" s="1"/>
    </row>
    <row r="201" spans="1:2" x14ac:dyDescent="0.2">
      <c r="A201" s="1"/>
      <c r="B201" s="1"/>
    </row>
    <row r="202" spans="1:2" x14ac:dyDescent="0.2">
      <c r="A202" s="1"/>
      <c r="B202" s="1"/>
    </row>
    <row r="203" spans="1:2" x14ac:dyDescent="0.2">
      <c r="A203" s="1"/>
      <c r="B203" s="1"/>
    </row>
    <row r="204" spans="1:2" x14ac:dyDescent="0.2">
      <c r="A204" s="1"/>
      <c r="B204" s="1"/>
    </row>
    <row r="205" spans="1:2" x14ac:dyDescent="0.2">
      <c r="A205" s="1"/>
      <c r="B205" s="1"/>
    </row>
    <row r="206" spans="1:2" x14ac:dyDescent="0.2">
      <c r="A206" s="1"/>
      <c r="B206" s="1"/>
    </row>
    <row r="207" spans="1:2" x14ac:dyDescent="0.2">
      <c r="A207" s="1"/>
      <c r="B207" s="1"/>
    </row>
    <row r="208" spans="1:2" x14ac:dyDescent="0.2">
      <c r="A208" s="1"/>
      <c r="B208" s="1"/>
    </row>
    <row r="209" spans="1:2" x14ac:dyDescent="0.2">
      <c r="A209" s="1"/>
      <c r="B209" s="1"/>
    </row>
    <row r="210" spans="1:2" x14ac:dyDescent="0.2">
      <c r="A210" s="1"/>
      <c r="B210" s="1"/>
    </row>
    <row r="211" spans="1:2" x14ac:dyDescent="0.2">
      <c r="A211" s="1"/>
      <c r="B211" s="1"/>
    </row>
    <row r="212" spans="1:2" x14ac:dyDescent="0.2">
      <c r="A212" s="1"/>
      <c r="B212" s="1"/>
    </row>
    <row r="213" spans="1:2" x14ac:dyDescent="0.2">
      <c r="A213" s="1"/>
      <c r="B213" s="1"/>
    </row>
    <row r="214" spans="1:2" x14ac:dyDescent="0.2">
      <c r="A214" s="1"/>
      <c r="B214" s="1"/>
    </row>
    <row r="215" spans="1:2" x14ac:dyDescent="0.2">
      <c r="A215" s="1"/>
      <c r="B215" s="1"/>
    </row>
    <row r="216" spans="1:2" x14ac:dyDescent="0.2">
      <c r="A216" s="1"/>
      <c r="B216" s="1"/>
    </row>
    <row r="217" spans="1:2" x14ac:dyDescent="0.2">
      <c r="A217" s="1"/>
      <c r="B217" s="1"/>
    </row>
    <row r="218" spans="1:2" x14ac:dyDescent="0.2">
      <c r="A218" s="1"/>
      <c r="B218" s="1"/>
    </row>
    <row r="219" spans="1:2" x14ac:dyDescent="0.2">
      <c r="A219" s="1"/>
      <c r="B219" s="1"/>
    </row>
    <row r="220" spans="1:2" x14ac:dyDescent="0.2">
      <c r="A220" s="1"/>
      <c r="B220" s="1"/>
    </row>
    <row r="221" spans="1:2" x14ac:dyDescent="0.2">
      <c r="A221" s="1"/>
      <c r="B221" s="1"/>
    </row>
    <row r="222" spans="1:2" x14ac:dyDescent="0.2">
      <c r="A222" s="1"/>
      <c r="B222" s="1"/>
    </row>
    <row r="223" spans="1:2" x14ac:dyDescent="0.2">
      <c r="A223" s="1"/>
      <c r="B223" s="1"/>
    </row>
    <row r="224" spans="1:2" x14ac:dyDescent="0.2">
      <c r="A224" s="1"/>
      <c r="B224" s="1"/>
    </row>
    <row r="225" spans="1:2" x14ac:dyDescent="0.2">
      <c r="A225" s="1"/>
      <c r="B225" s="1"/>
    </row>
    <row r="226" spans="1:2" x14ac:dyDescent="0.2">
      <c r="A226" s="1"/>
      <c r="B226" s="1"/>
    </row>
    <row r="227" spans="1:2" x14ac:dyDescent="0.2">
      <c r="A227" s="1"/>
      <c r="B227" s="1"/>
    </row>
    <row r="228" spans="1:2" x14ac:dyDescent="0.2">
      <c r="A228" s="1"/>
      <c r="B228" s="1"/>
    </row>
    <row r="229" spans="1:2" x14ac:dyDescent="0.2">
      <c r="A229" s="1"/>
      <c r="B229" s="1"/>
    </row>
    <row r="230" spans="1:2" x14ac:dyDescent="0.2">
      <c r="A230" s="1"/>
      <c r="B230" s="1"/>
    </row>
    <row r="231" spans="1:2" x14ac:dyDescent="0.2">
      <c r="A231" s="1"/>
      <c r="B231" s="1"/>
    </row>
    <row r="232" spans="1:2" x14ac:dyDescent="0.2">
      <c r="A232" s="1"/>
      <c r="B232" s="1"/>
    </row>
    <row r="233" spans="1:2" x14ac:dyDescent="0.2">
      <c r="A233" s="1"/>
      <c r="B233" s="1"/>
    </row>
    <row r="234" spans="1:2" x14ac:dyDescent="0.2">
      <c r="A234" s="1"/>
      <c r="B234" s="1"/>
    </row>
    <row r="235" spans="1:2" x14ac:dyDescent="0.2">
      <c r="A235" s="1"/>
      <c r="B235" s="1"/>
    </row>
    <row r="236" spans="1:2" x14ac:dyDescent="0.2">
      <c r="A236" s="1"/>
      <c r="B236" s="1"/>
    </row>
    <row r="237" spans="1:2" x14ac:dyDescent="0.2">
      <c r="A237" s="1"/>
      <c r="B237" s="1"/>
    </row>
    <row r="238" spans="1:2" x14ac:dyDescent="0.2">
      <c r="A238" s="1"/>
      <c r="B238" s="1"/>
    </row>
    <row r="239" spans="1:2" x14ac:dyDescent="0.2">
      <c r="A239" s="1"/>
      <c r="B239" s="1"/>
    </row>
    <row r="240" spans="1:2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  <row r="276" spans="1:2" x14ac:dyDescent="0.2">
      <c r="A276" s="1"/>
      <c r="B276" s="1"/>
    </row>
    <row r="277" spans="1:2" x14ac:dyDescent="0.2">
      <c r="A277" s="1"/>
      <c r="B277" s="1"/>
    </row>
    <row r="278" spans="1:2" x14ac:dyDescent="0.2">
      <c r="A278" s="1"/>
      <c r="B278" s="1"/>
    </row>
    <row r="279" spans="1:2" x14ac:dyDescent="0.2">
      <c r="A279" s="1"/>
      <c r="B279" s="1"/>
    </row>
    <row r="280" spans="1:2" x14ac:dyDescent="0.2">
      <c r="A280" s="1"/>
      <c r="B280" s="1"/>
    </row>
    <row r="281" spans="1:2" x14ac:dyDescent="0.2">
      <c r="A281" s="1"/>
      <c r="B281" s="1"/>
    </row>
    <row r="282" spans="1:2" x14ac:dyDescent="0.2">
      <c r="A282" s="1"/>
      <c r="B282" s="1"/>
    </row>
    <row r="283" spans="1:2" x14ac:dyDescent="0.2">
      <c r="A283" s="1"/>
      <c r="B283" s="1"/>
    </row>
    <row r="284" spans="1:2" x14ac:dyDescent="0.2">
      <c r="A284" s="1"/>
      <c r="B284" s="1"/>
    </row>
    <row r="285" spans="1:2" x14ac:dyDescent="0.2">
      <c r="A285" s="1"/>
      <c r="B285" s="1"/>
    </row>
    <row r="286" spans="1:2" x14ac:dyDescent="0.2">
      <c r="A286" s="1"/>
      <c r="B286" s="1"/>
    </row>
    <row r="287" spans="1:2" x14ac:dyDescent="0.2">
      <c r="A287" s="1"/>
      <c r="B287" s="1"/>
    </row>
    <row r="288" spans="1:2" x14ac:dyDescent="0.2">
      <c r="A288" s="1"/>
      <c r="B288" s="1"/>
    </row>
    <row r="289" spans="1:2" x14ac:dyDescent="0.2">
      <c r="A289" s="1"/>
      <c r="B289" s="1"/>
    </row>
    <row r="290" spans="1:2" x14ac:dyDescent="0.2">
      <c r="A290" s="1"/>
      <c r="B290" s="1"/>
    </row>
    <row r="291" spans="1:2" x14ac:dyDescent="0.2">
      <c r="A291" s="1"/>
      <c r="B291" s="1"/>
    </row>
    <row r="292" spans="1:2" x14ac:dyDescent="0.2">
      <c r="A292" s="1"/>
      <c r="B292" s="1"/>
    </row>
    <row r="293" spans="1:2" x14ac:dyDescent="0.2">
      <c r="A293" s="1"/>
      <c r="B293" s="1"/>
    </row>
    <row r="294" spans="1:2" x14ac:dyDescent="0.2">
      <c r="A294" s="1"/>
      <c r="B294" s="1"/>
    </row>
    <row r="295" spans="1:2" x14ac:dyDescent="0.2">
      <c r="A295" s="1"/>
      <c r="B295" s="1"/>
    </row>
    <row r="296" spans="1:2" x14ac:dyDescent="0.2">
      <c r="A296" s="1"/>
      <c r="B296" s="1"/>
    </row>
    <row r="297" spans="1:2" x14ac:dyDescent="0.2">
      <c r="A297" s="1"/>
      <c r="B297" s="1"/>
    </row>
    <row r="298" spans="1:2" x14ac:dyDescent="0.2">
      <c r="A298" s="1"/>
      <c r="B298" s="1"/>
    </row>
    <row r="299" spans="1:2" x14ac:dyDescent="0.2">
      <c r="A299" s="1"/>
      <c r="B299" s="1"/>
    </row>
    <row r="300" spans="1:2" x14ac:dyDescent="0.2">
      <c r="A300" s="1"/>
      <c r="B300" s="1"/>
    </row>
    <row r="301" spans="1:2" x14ac:dyDescent="0.2">
      <c r="A301" s="1"/>
      <c r="B301" s="1"/>
    </row>
    <row r="302" spans="1:2" x14ac:dyDescent="0.2">
      <c r="A302" s="1"/>
      <c r="B302" s="1"/>
    </row>
    <row r="303" spans="1:2" x14ac:dyDescent="0.2">
      <c r="A303" s="1"/>
      <c r="B303" s="1"/>
    </row>
    <row r="304" spans="1:2" x14ac:dyDescent="0.2">
      <c r="A304" s="1"/>
      <c r="B304" s="1"/>
    </row>
    <row r="305" spans="1:2" x14ac:dyDescent="0.2">
      <c r="A305" s="1"/>
      <c r="B305" s="1"/>
    </row>
    <row r="306" spans="1:2" x14ac:dyDescent="0.2">
      <c r="A306" s="1"/>
      <c r="B306" s="1"/>
    </row>
    <row r="307" spans="1:2" x14ac:dyDescent="0.2">
      <c r="A307" s="1"/>
      <c r="B307" s="1"/>
    </row>
    <row r="308" spans="1:2" x14ac:dyDescent="0.2">
      <c r="A308" s="1"/>
      <c r="B308" s="1"/>
    </row>
    <row r="309" spans="1:2" x14ac:dyDescent="0.2">
      <c r="A309" s="1"/>
      <c r="B309" s="1"/>
    </row>
    <row r="310" spans="1:2" x14ac:dyDescent="0.2">
      <c r="A310" s="1"/>
      <c r="B310" s="1"/>
    </row>
    <row r="311" spans="1:2" x14ac:dyDescent="0.2">
      <c r="A311" s="1"/>
      <c r="B311" s="1"/>
    </row>
    <row r="312" spans="1:2" x14ac:dyDescent="0.2">
      <c r="A312" s="1"/>
      <c r="B312" s="1"/>
    </row>
    <row r="313" spans="1:2" x14ac:dyDescent="0.2">
      <c r="A313" s="1"/>
      <c r="B313" s="1"/>
    </row>
    <row r="314" spans="1:2" x14ac:dyDescent="0.2">
      <c r="A314" s="1"/>
      <c r="B314" s="1"/>
    </row>
    <row r="315" spans="1:2" x14ac:dyDescent="0.2">
      <c r="A315" s="1"/>
      <c r="B315" s="1"/>
    </row>
    <row r="316" spans="1:2" x14ac:dyDescent="0.2">
      <c r="A316" s="1"/>
      <c r="B316" s="1"/>
    </row>
    <row r="317" spans="1:2" x14ac:dyDescent="0.2">
      <c r="A317" s="1"/>
      <c r="B317" s="1"/>
    </row>
    <row r="318" spans="1:2" x14ac:dyDescent="0.2">
      <c r="A318" s="1"/>
      <c r="B318" s="1"/>
    </row>
    <row r="319" spans="1:2" x14ac:dyDescent="0.2">
      <c r="A319" s="1"/>
      <c r="B319" s="1"/>
    </row>
    <row r="320" spans="1:2" x14ac:dyDescent="0.2">
      <c r="A320" s="1"/>
      <c r="B320" s="1"/>
    </row>
    <row r="321" spans="1:2" x14ac:dyDescent="0.2">
      <c r="A321" s="1"/>
      <c r="B321" s="1"/>
    </row>
    <row r="322" spans="1:2" x14ac:dyDescent="0.2">
      <c r="A322" s="1"/>
      <c r="B322" s="1"/>
    </row>
    <row r="323" spans="1:2" x14ac:dyDescent="0.2">
      <c r="A323" s="1"/>
      <c r="B323" s="1"/>
    </row>
    <row r="324" spans="1:2" x14ac:dyDescent="0.2">
      <c r="A324" s="1"/>
      <c r="B324" s="1"/>
    </row>
    <row r="325" spans="1:2" x14ac:dyDescent="0.2">
      <c r="A325" s="1"/>
      <c r="B325" s="1"/>
    </row>
    <row r="326" spans="1:2" x14ac:dyDescent="0.2">
      <c r="A326" s="1"/>
      <c r="B326" s="1"/>
    </row>
    <row r="327" spans="1:2" x14ac:dyDescent="0.2">
      <c r="A327" s="1"/>
      <c r="B327" s="1"/>
    </row>
    <row r="328" spans="1:2" x14ac:dyDescent="0.2">
      <c r="A328" s="1"/>
      <c r="B328" s="1"/>
    </row>
    <row r="329" spans="1:2" x14ac:dyDescent="0.2">
      <c r="A329" s="1"/>
      <c r="B329" s="1"/>
    </row>
    <row r="330" spans="1:2" x14ac:dyDescent="0.2">
      <c r="A330" s="1"/>
      <c r="B330" s="1"/>
    </row>
    <row r="331" spans="1:2" x14ac:dyDescent="0.2">
      <c r="A331" s="1"/>
      <c r="B331" s="1"/>
    </row>
    <row r="332" spans="1:2" x14ac:dyDescent="0.2">
      <c r="A332" s="1"/>
      <c r="B332" s="1"/>
    </row>
    <row r="333" spans="1:2" x14ac:dyDescent="0.2">
      <c r="A333" s="1"/>
      <c r="B333" s="1"/>
    </row>
    <row r="334" spans="1:2" x14ac:dyDescent="0.2">
      <c r="A334" s="1"/>
      <c r="B334" s="1"/>
    </row>
    <row r="335" spans="1:2" x14ac:dyDescent="0.2">
      <c r="A335" s="1"/>
      <c r="B335" s="1"/>
    </row>
    <row r="336" spans="1:2" x14ac:dyDescent="0.2">
      <c r="A336" s="1"/>
      <c r="B336" s="1"/>
    </row>
    <row r="337" spans="1:2" x14ac:dyDescent="0.2">
      <c r="A337" s="1"/>
      <c r="B337" s="1"/>
    </row>
    <row r="338" spans="1:2" x14ac:dyDescent="0.2">
      <c r="A338" s="1"/>
      <c r="B338" s="1"/>
    </row>
    <row r="339" spans="1:2" x14ac:dyDescent="0.2">
      <c r="A339" s="1"/>
      <c r="B339" s="1"/>
    </row>
    <row r="340" spans="1:2" x14ac:dyDescent="0.2">
      <c r="A340" s="1"/>
      <c r="B340" s="1"/>
    </row>
    <row r="341" spans="1:2" x14ac:dyDescent="0.2">
      <c r="A341" s="1"/>
      <c r="B341" s="1"/>
    </row>
    <row r="342" spans="1:2" x14ac:dyDescent="0.2">
      <c r="A342" s="1"/>
      <c r="B342" s="1"/>
    </row>
    <row r="343" spans="1:2" x14ac:dyDescent="0.2">
      <c r="A343" s="1"/>
      <c r="B343" s="1"/>
    </row>
    <row r="344" spans="1:2" x14ac:dyDescent="0.2">
      <c r="A344" s="1"/>
      <c r="B344" s="1"/>
    </row>
    <row r="345" spans="1:2" x14ac:dyDescent="0.2">
      <c r="A345" s="1"/>
      <c r="B345" s="1"/>
    </row>
    <row r="346" spans="1:2" x14ac:dyDescent="0.2">
      <c r="A346" s="1"/>
      <c r="B346" s="1"/>
    </row>
    <row r="347" spans="1:2" x14ac:dyDescent="0.2">
      <c r="A347" s="1"/>
      <c r="B347" s="1"/>
    </row>
    <row r="348" spans="1:2" x14ac:dyDescent="0.2">
      <c r="A348" s="1"/>
      <c r="B348" s="1"/>
    </row>
    <row r="349" spans="1:2" x14ac:dyDescent="0.2">
      <c r="A349" s="1"/>
      <c r="B349" s="1"/>
    </row>
    <row r="350" spans="1:2" x14ac:dyDescent="0.2">
      <c r="A350" s="1"/>
      <c r="B350" s="1"/>
    </row>
    <row r="351" spans="1:2" x14ac:dyDescent="0.2">
      <c r="A351" s="1"/>
      <c r="B351" s="1"/>
    </row>
    <row r="352" spans="1:2" x14ac:dyDescent="0.2">
      <c r="A352" s="1"/>
      <c r="B352" s="1"/>
    </row>
    <row r="353" spans="1:2" x14ac:dyDescent="0.2">
      <c r="A353" s="1"/>
      <c r="B353" s="1"/>
    </row>
    <row r="354" spans="1:2" x14ac:dyDescent="0.2">
      <c r="A354" s="1"/>
      <c r="B354" s="1"/>
    </row>
    <row r="355" spans="1:2" x14ac:dyDescent="0.2">
      <c r="A355" s="1"/>
      <c r="B355" s="1"/>
    </row>
    <row r="356" spans="1:2" x14ac:dyDescent="0.2">
      <c r="A356" s="1"/>
      <c r="B356" s="1"/>
    </row>
    <row r="357" spans="1:2" x14ac:dyDescent="0.2">
      <c r="A357" s="1"/>
      <c r="B357" s="1"/>
    </row>
    <row r="358" spans="1:2" x14ac:dyDescent="0.2">
      <c r="A358" s="1"/>
      <c r="B358" s="1"/>
    </row>
    <row r="359" spans="1:2" x14ac:dyDescent="0.2">
      <c r="A359" s="1"/>
      <c r="B359" s="1"/>
    </row>
    <row r="360" spans="1:2" x14ac:dyDescent="0.2">
      <c r="A360" s="1"/>
      <c r="B360" s="1"/>
    </row>
    <row r="361" spans="1:2" x14ac:dyDescent="0.2">
      <c r="A361" s="1"/>
      <c r="B361" s="1"/>
    </row>
    <row r="362" spans="1:2" x14ac:dyDescent="0.2">
      <c r="A362" s="1"/>
      <c r="B362" s="1"/>
    </row>
    <row r="363" spans="1:2" x14ac:dyDescent="0.2">
      <c r="A363" s="1"/>
      <c r="B363" s="1"/>
    </row>
    <row r="364" spans="1:2" x14ac:dyDescent="0.2">
      <c r="A364" s="1"/>
      <c r="B364" s="1"/>
    </row>
    <row r="365" spans="1:2" x14ac:dyDescent="0.2">
      <c r="A365" s="1"/>
      <c r="B365" s="1"/>
    </row>
    <row r="366" spans="1:2" x14ac:dyDescent="0.2">
      <c r="A366" s="1"/>
      <c r="B366" s="1"/>
    </row>
    <row r="367" spans="1:2" x14ac:dyDescent="0.2">
      <c r="A367" s="1"/>
      <c r="B367" s="1"/>
    </row>
    <row r="368" spans="1:2" x14ac:dyDescent="0.2">
      <c r="A368" s="1"/>
      <c r="B368" s="1"/>
    </row>
    <row r="369" spans="1:2" x14ac:dyDescent="0.2">
      <c r="A369" s="1"/>
      <c r="B369" s="1"/>
    </row>
    <row r="370" spans="1:2" x14ac:dyDescent="0.2">
      <c r="A370" s="1"/>
      <c r="B370" s="1"/>
    </row>
    <row r="371" spans="1:2" x14ac:dyDescent="0.2">
      <c r="A371" s="1"/>
      <c r="B371" s="1"/>
    </row>
    <row r="372" spans="1:2" x14ac:dyDescent="0.2">
      <c r="A372" s="1"/>
      <c r="B372" s="1"/>
    </row>
    <row r="373" spans="1:2" x14ac:dyDescent="0.2">
      <c r="A373" s="1"/>
      <c r="B373" s="1"/>
    </row>
    <row r="374" spans="1:2" x14ac:dyDescent="0.2">
      <c r="A374" s="1"/>
      <c r="B374" s="1"/>
    </row>
    <row r="375" spans="1:2" x14ac:dyDescent="0.2">
      <c r="A375" s="1"/>
      <c r="B375" s="1"/>
    </row>
    <row r="376" spans="1:2" x14ac:dyDescent="0.2">
      <c r="A376" s="1"/>
      <c r="B376" s="1"/>
    </row>
    <row r="377" spans="1:2" x14ac:dyDescent="0.2">
      <c r="A377" s="1"/>
      <c r="B377" s="1"/>
    </row>
    <row r="378" spans="1:2" x14ac:dyDescent="0.2">
      <c r="A378" s="1"/>
      <c r="B378" s="1"/>
    </row>
    <row r="379" spans="1:2" x14ac:dyDescent="0.2">
      <c r="A379" s="1"/>
      <c r="B379" s="1"/>
    </row>
    <row r="380" spans="1:2" x14ac:dyDescent="0.2">
      <c r="A380" s="1"/>
      <c r="B380" s="1"/>
    </row>
    <row r="381" spans="1:2" x14ac:dyDescent="0.2">
      <c r="A381" s="1"/>
      <c r="B381" s="1"/>
    </row>
    <row r="382" spans="1:2" x14ac:dyDescent="0.2">
      <c r="A382" s="1"/>
      <c r="B382" s="1"/>
    </row>
    <row r="383" spans="1:2" x14ac:dyDescent="0.2">
      <c r="A383" s="1"/>
      <c r="B383" s="1"/>
    </row>
    <row r="384" spans="1:2" x14ac:dyDescent="0.2">
      <c r="A384" s="1"/>
      <c r="B384" s="1"/>
    </row>
    <row r="385" spans="1:2" x14ac:dyDescent="0.2">
      <c r="A385" s="1"/>
      <c r="B385" s="1"/>
    </row>
    <row r="386" spans="1:2" x14ac:dyDescent="0.2">
      <c r="A386" s="1"/>
      <c r="B386" s="1"/>
    </row>
    <row r="387" spans="1:2" x14ac:dyDescent="0.2">
      <c r="A387" s="1"/>
      <c r="B387" s="1"/>
    </row>
    <row r="388" spans="1:2" x14ac:dyDescent="0.2">
      <c r="A388" s="1"/>
      <c r="B388" s="1"/>
    </row>
    <row r="389" spans="1:2" x14ac:dyDescent="0.2">
      <c r="A389" s="1"/>
      <c r="B389" s="1"/>
    </row>
    <row r="390" spans="1:2" x14ac:dyDescent="0.2">
      <c r="A390" s="1"/>
      <c r="B390" s="1"/>
    </row>
    <row r="391" spans="1:2" x14ac:dyDescent="0.2">
      <c r="A391" s="1"/>
      <c r="B391" s="1"/>
    </row>
    <row r="392" spans="1:2" x14ac:dyDescent="0.2">
      <c r="A392" s="1"/>
      <c r="B392" s="1"/>
    </row>
    <row r="393" spans="1:2" x14ac:dyDescent="0.2">
      <c r="A393" s="1"/>
      <c r="B393" s="1"/>
    </row>
    <row r="394" spans="1:2" x14ac:dyDescent="0.2">
      <c r="A394" s="1"/>
      <c r="B394" s="1"/>
    </row>
    <row r="395" spans="1:2" x14ac:dyDescent="0.2">
      <c r="A395" s="1"/>
      <c r="B395" s="1"/>
    </row>
    <row r="396" spans="1:2" x14ac:dyDescent="0.2">
      <c r="A396" s="1"/>
      <c r="B396" s="1"/>
    </row>
    <row r="397" spans="1:2" x14ac:dyDescent="0.2">
      <c r="A397" s="1"/>
      <c r="B397" s="1"/>
    </row>
    <row r="398" spans="1:2" x14ac:dyDescent="0.2">
      <c r="A398" s="1"/>
      <c r="B398" s="1"/>
    </row>
    <row r="399" spans="1:2" x14ac:dyDescent="0.2">
      <c r="A399" s="1"/>
      <c r="B399" s="1"/>
    </row>
    <row r="400" spans="1:2" x14ac:dyDescent="0.2">
      <c r="A400" s="1"/>
      <c r="B400" s="1"/>
    </row>
    <row r="401" spans="1:2" x14ac:dyDescent="0.2">
      <c r="A401" s="1"/>
      <c r="B401" s="1"/>
    </row>
    <row r="402" spans="1:2" x14ac:dyDescent="0.2">
      <c r="A402" s="1"/>
      <c r="B402" s="1"/>
    </row>
    <row r="403" spans="1:2" x14ac:dyDescent="0.2">
      <c r="A403" s="1"/>
      <c r="B403" s="1"/>
    </row>
    <row r="404" spans="1:2" x14ac:dyDescent="0.2">
      <c r="A404" s="1"/>
      <c r="B404" s="1"/>
    </row>
    <row r="405" spans="1:2" x14ac:dyDescent="0.2">
      <c r="A405" s="1"/>
      <c r="B405" s="1"/>
    </row>
    <row r="406" spans="1:2" x14ac:dyDescent="0.2">
      <c r="A406" s="1"/>
      <c r="B406" s="1"/>
    </row>
    <row r="407" spans="1:2" x14ac:dyDescent="0.2">
      <c r="A407" s="1"/>
      <c r="B407" s="1"/>
    </row>
    <row r="408" spans="1:2" x14ac:dyDescent="0.2">
      <c r="A408" s="1"/>
      <c r="B408" s="1"/>
    </row>
    <row r="409" spans="1:2" x14ac:dyDescent="0.2">
      <c r="A409" s="1"/>
      <c r="B409" s="1"/>
    </row>
    <row r="410" spans="1:2" x14ac:dyDescent="0.2">
      <c r="A410" s="1"/>
      <c r="B410" s="1"/>
    </row>
    <row r="411" spans="1:2" x14ac:dyDescent="0.2">
      <c r="A411" s="1"/>
      <c r="B411" s="1"/>
    </row>
    <row r="412" spans="1:2" x14ac:dyDescent="0.2">
      <c r="A412" s="1"/>
      <c r="B412" s="1"/>
    </row>
    <row r="413" spans="1:2" x14ac:dyDescent="0.2">
      <c r="A413" s="1"/>
      <c r="B413" s="1"/>
    </row>
    <row r="414" spans="1:2" x14ac:dyDescent="0.2">
      <c r="A414" s="1"/>
      <c r="B414" s="1"/>
    </row>
    <row r="415" spans="1:2" x14ac:dyDescent="0.2">
      <c r="A415" s="1"/>
      <c r="B415" s="1"/>
    </row>
    <row r="416" spans="1:2" x14ac:dyDescent="0.2">
      <c r="A416" s="1"/>
      <c r="B416" s="1"/>
    </row>
    <row r="417" spans="1:2" x14ac:dyDescent="0.2">
      <c r="A417" s="1"/>
      <c r="B417" s="1"/>
    </row>
    <row r="418" spans="1:2" x14ac:dyDescent="0.2">
      <c r="A418" s="1"/>
      <c r="B418" s="1"/>
    </row>
    <row r="419" spans="1:2" x14ac:dyDescent="0.2">
      <c r="A419" s="1"/>
      <c r="B419" s="1"/>
    </row>
    <row r="420" spans="1:2" x14ac:dyDescent="0.2">
      <c r="A420" s="1"/>
      <c r="B420" s="1"/>
    </row>
    <row r="421" spans="1:2" x14ac:dyDescent="0.2">
      <c r="A421" s="1"/>
      <c r="B421" s="1"/>
    </row>
    <row r="422" spans="1:2" x14ac:dyDescent="0.2">
      <c r="A422" s="1"/>
      <c r="B422" s="1"/>
    </row>
    <row r="423" spans="1:2" x14ac:dyDescent="0.2">
      <c r="A423" s="1"/>
      <c r="B423" s="1"/>
    </row>
    <row r="424" spans="1:2" x14ac:dyDescent="0.2">
      <c r="A424" s="1"/>
      <c r="B424" s="1"/>
    </row>
    <row r="425" spans="1:2" x14ac:dyDescent="0.2">
      <c r="A425" s="1"/>
      <c r="B425" s="1"/>
    </row>
    <row r="426" spans="1:2" x14ac:dyDescent="0.2">
      <c r="A426" s="1"/>
      <c r="B426" s="1"/>
    </row>
    <row r="427" spans="1:2" x14ac:dyDescent="0.2">
      <c r="A427" s="1"/>
      <c r="B427" s="1"/>
    </row>
    <row r="428" spans="1:2" x14ac:dyDescent="0.2">
      <c r="A428" s="1"/>
      <c r="B428" s="1"/>
    </row>
    <row r="429" spans="1:2" x14ac:dyDescent="0.2">
      <c r="A429" s="1"/>
      <c r="B429" s="1"/>
    </row>
    <row r="430" spans="1:2" x14ac:dyDescent="0.2">
      <c r="A430" s="1"/>
      <c r="B430" s="1"/>
    </row>
    <row r="431" spans="1:2" x14ac:dyDescent="0.2">
      <c r="A431" s="1"/>
      <c r="B431" s="1"/>
    </row>
    <row r="432" spans="1:2" x14ac:dyDescent="0.2">
      <c r="A432" s="1"/>
      <c r="B432" s="1"/>
    </row>
    <row r="433" spans="1:2" x14ac:dyDescent="0.2">
      <c r="A433" s="1"/>
      <c r="B433" s="1"/>
    </row>
    <row r="434" spans="1:2" x14ac:dyDescent="0.2">
      <c r="A434" s="1"/>
      <c r="B434" s="1"/>
    </row>
    <row r="435" spans="1:2" x14ac:dyDescent="0.2">
      <c r="A435" s="1"/>
      <c r="B435" s="1"/>
    </row>
    <row r="436" spans="1:2" x14ac:dyDescent="0.2">
      <c r="A436" s="1"/>
      <c r="B436" s="1"/>
    </row>
    <row r="437" spans="1:2" x14ac:dyDescent="0.2">
      <c r="A437" s="1"/>
      <c r="B437" s="1"/>
    </row>
    <row r="438" spans="1:2" x14ac:dyDescent="0.2">
      <c r="A438" s="1"/>
      <c r="B438" s="1"/>
    </row>
    <row r="439" spans="1:2" x14ac:dyDescent="0.2">
      <c r="A439" s="1"/>
      <c r="B439" s="1"/>
    </row>
    <row r="440" spans="1:2" x14ac:dyDescent="0.2">
      <c r="A440" s="1"/>
      <c r="B440" s="1"/>
    </row>
    <row r="441" spans="1:2" x14ac:dyDescent="0.2">
      <c r="A441" s="1"/>
      <c r="B441" s="1"/>
    </row>
    <row r="442" spans="1:2" x14ac:dyDescent="0.2">
      <c r="A442" s="1"/>
      <c r="B442" s="1"/>
    </row>
    <row r="443" spans="1:2" x14ac:dyDescent="0.2">
      <c r="A443" s="1"/>
      <c r="B443" s="1"/>
    </row>
    <row r="444" spans="1:2" x14ac:dyDescent="0.2">
      <c r="A444" s="1"/>
      <c r="B444" s="1"/>
    </row>
    <row r="445" spans="1:2" x14ac:dyDescent="0.2">
      <c r="A445" s="1"/>
      <c r="B445" s="1"/>
    </row>
    <row r="446" spans="1:2" x14ac:dyDescent="0.2">
      <c r="A446" s="1"/>
      <c r="B446" s="1"/>
    </row>
    <row r="447" spans="1:2" x14ac:dyDescent="0.2">
      <c r="A447" s="1"/>
      <c r="B447" s="1"/>
    </row>
    <row r="448" spans="1:2" x14ac:dyDescent="0.2">
      <c r="A448" s="1"/>
      <c r="B448" s="1"/>
    </row>
    <row r="449" spans="1:2" x14ac:dyDescent="0.2">
      <c r="A449" s="1"/>
      <c r="B449" s="1"/>
    </row>
    <row r="450" spans="1:2" x14ac:dyDescent="0.2">
      <c r="A450" s="1"/>
      <c r="B450" s="1"/>
    </row>
    <row r="451" spans="1:2" x14ac:dyDescent="0.2">
      <c r="A451" s="1"/>
      <c r="B451" s="1"/>
    </row>
    <row r="452" spans="1:2" x14ac:dyDescent="0.2">
      <c r="A452" s="1"/>
      <c r="B452" s="1"/>
    </row>
    <row r="453" spans="1:2" x14ac:dyDescent="0.2">
      <c r="A453" s="1"/>
      <c r="B453" s="1"/>
    </row>
    <row r="454" spans="1:2" x14ac:dyDescent="0.2">
      <c r="A454" s="1"/>
      <c r="B454" s="1"/>
    </row>
    <row r="455" spans="1:2" x14ac:dyDescent="0.2">
      <c r="A455" s="1"/>
      <c r="B455" s="1"/>
    </row>
    <row r="456" spans="1:2" x14ac:dyDescent="0.2">
      <c r="A456" s="1"/>
      <c r="B456" s="1"/>
    </row>
    <row r="457" spans="1:2" x14ac:dyDescent="0.2">
      <c r="A457" s="1"/>
      <c r="B457" s="1"/>
    </row>
    <row r="458" spans="1:2" x14ac:dyDescent="0.2">
      <c r="A458" s="1"/>
      <c r="B458" s="1"/>
    </row>
    <row r="459" spans="1:2" x14ac:dyDescent="0.2">
      <c r="A459" s="1"/>
      <c r="B459" s="1"/>
    </row>
    <row r="460" spans="1:2" x14ac:dyDescent="0.2">
      <c r="A460" s="1"/>
      <c r="B460" s="1"/>
    </row>
    <row r="461" spans="1:2" x14ac:dyDescent="0.2">
      <c r="A461" s="1"/>
      <c r="B461" s="1"/>
    </row>
    <row r="462" spans="1:2" x14ac:dyDescent="0.2">
      <c r="A462" s="1"/>
      <c r="B462" s="1"/>
    </row>
    <row r="463" spans="1:2" x14ac:dyDescent="0.2">
      <c r="A463" s="1"/>
      <c r="B463" s="1"/>
    </row>
    <row r="464" spans="1:2" x14ac:dyDescent="0.2">
      <c r="A464" s="1"/>
      <c r="B464" s="1"/>
    </row>
    <row r="465" spans="1:2" x14ac:dyDescent="0.2">
      <c r="A465" s="1"/>
      <c r="B465" s="1"/>
    </row>
    <row r="466" spans="1:2" x14ac:dyDescent="0.2">
      <c r="A466" s="1"/>
      <c r="B466" s="1"/>
    </row>
    <row r="467" spans="1:2" x14ac:dyDescent="0.2">
      <c r="A467" s="1"/>
      <c r="B467" s="1"/>
    </row>
    <row r="468" spans="1:2" x14ac:dyDescent="0.2">
      <c r="A468" s="1"/>
      <c r="B468" s="1"/>
    </row>
    <row r="469" spans="1:2" x14ac:dyDescent="0.2">
      <c r="A469" s="1"/>
      <c r="B469" s="1"/>
    </row>
    <row r="470" spans="1:2" x14ac:dyDescent="0.2">
      <c r="A470" s="1"/>
      <c r="B470" s="1"/>
    </row>
    <row r="471" spans="1:2" x14ac:dyDescent="0.2">
      <c r="A471" s="1"/>
      <c r="B471" s="1"/>
    </row>
    <row r="472" spans="1:2" x14ac:dyDescent="0.2">
      <c r="A472" s="1"/>
      <c r="B472" s="1"/>
    </row>
    <row r="473" spans="1:2" x14ac:dyDescent="0.2">
      <c r="A473" s="1"/>
      <c r="B473" s="1"/>
    </row>
    <row r="474" spans="1:2" x14ac:dyDescent="0.2">
      <c r="A474" s="1"/>
      <c r="B474" s="1"/>
    </row>
    <row r="475" spans="1:2" x14ac:dyDescent="0.2">
      <c r="A475" s="1"/>
      <c r="B475" s="1"/>
    </row>
    <row r="476" spans="1:2" x14ac:dyDescent="0.2">
      <c r="A476" s="1"/>
      <c r="B476" s="1"/>
    </row>
    <row r="477" spans="1:2" x14ac:dyDescent="0.2">
      <c r="A477" s="1"/>
      <c r="B477" s="1"/>
    </row>
    <row r="478" spans="1:2" x14ac:dyDescent="0.2">
      <c r="A478" s="1"/>
      <c r="B478" s="1"/>
    </row>
    <row r="479" spans="1:2" x14ac:dyDescent="0.2">
      <c r="A479" s="1"/>
      <c r="B479" s="1"/>
    </row>
    <row r="480" spans="1:2" x14ac:dyDescent="0.2">
      <c r="A480" s="1"/>
      <c r="B480" s="1"/>
    </row>
    <row r="481" spans="1:2" x14ac:dyDescent="0.2">
      <c r="A481" s="1"/>
      <c r="B481" s="1"/>
    </row>
    <row r="482" spans="1:2" x14ac:dyDescent="0.2">
      <c r="A482" s="1"/>
      <c r="B482" s="1"/>
    </row>
    <row r="483" spans="1:2" x14ac:dyDescent="0.2">
      <c r="A483" s="1"/>
      <c r="B483" s="1"/>
    </row>
    <row r="484" spans="1:2" x14ac:dyDescent="0.2">
      <c r="A484" s="1"/>
      <c r="B484" s="1"/>
    </row>
    <row r="485" spans="1:2" x14ac:dyDescent="0.2">
      <c r="A485" s="1"/>
      <c r="B485" s="1"/>
    </row>
    <row r="486" spans="1:2" x14ac:dyDescent="0.2">
      <c r="A486" s="1"/>
      <c r="B486" s="1"/>
    </row>
    <row r="487" spans="1:2" x14ac:dyDescent="0.2">
      <c r="A487" s="1"/>
      <c r="B487" s="1"/>
    </row>
    <row r="488" spans="1:2" x14ac:dyDescent="0.2">
      <c r="A488" s="1"/>
      <c r="B488" s="1"/>
    </row>
    <row r="489" spans="1:2" x14ac:dyDescent="0.2">
      <c r="A489" s="1"/>
      <c r="B489" s="1"/>
    </row>
    <row r="490" spans="1:2" x14ac:dyDescent="0.2">
      <c r="A490" s="1"/>
      <c r="B490" s="1"/>
    </row>
    <row r="491" spans="1:2" x14ac:dyDescent="0.2">
      <c r="A491" s="1"/>
      <c r="B491" s="1"/>
    </row>
    <row r="492" spans="1:2" x14ac:dyDescent="0.2">
      <c r="A492" s="1"/>
      <c r="B492" s="1"/>
    </row>
    <row r="493" spans="1:2" x14ac:dyDescent="0.2">
      <c r="A493" s="1"/>
      <c r="B493" s="1"/>
    </row>
    <row r="494" spans="1:2" x14ac:dyDescent="0.2">
      <c r="A494" s="1"/>
      <c r="B494" s="1"/>
    </row>
    <row r="495" spans="1:2" x14ac:dyDescent="0.2">
      <c r="A495" s="1"/>
      <c r="B495" s="1"/>
    </row>
    <row r="496" spans="1:2" x14ac:dyDescent="0.2">
      <c r="A496" s="1"/>
      <c r="B496" s="1"/>
    </row>
    <row r="497" spans="1:2" x14ac:dyDescent="0.2">
      <c r="A497" s="1"/>
      <c r="B497" s="1"/>
    </row>
    <row r="498" spans="1:2" x14ac:dyDescent="0.2">
      <c r="A498" s="1"/>
      <c r="B498" s="1"/>
    </row>
    <row r="499" spans="1:2" x14ac:dyDescent="0.2">
      <c r="A499" s="1"/>
      <c r="B499" s="1"/>
    </row>
    <row r="500" spans="1:2" x14ac:dyDescent="0.2">
      <c r="A500" s="1"/>
      <c r="B500" s="1"/>
    </row>
    <row r="501" spans="1:2" x14ac:dyDescent="0.2">
      <c r="A501" s="1"/>
      <c r="B501" s="1"/>
    </row>
    <row r="502" spans="1:2" x14ac:dyDescent="0.2">
      <c r="A502" s="1"/>
      <c r="B502" s="1"/>
    </row>
    <row r="503" spans="1:2" x14ac:dyDescent="0.2">
      <c r="A503" s="1"/>
      <c r="B503" s="1"/>
    </row>
    <row r="504" spans="1:2" x14ac:dyDescent="0.2">
      <c r="A504" s="1"/>
      <c r="B504" s="1"/>
    </row>
    <row r="505" spans="1:2" x14ac:dyDescent="0.2">
      <c r="A505" s="1"/>
      <c r="B505" s="1"/>
    </row>
    <row r="506" spans="1:2" x14ac:dyDescent="0.2">
      <c r="A506" s="1"/>
      <c r="B506" s="1"/>
    </row>
    <row r="507" spans="1:2" x14ac:dyDescent="0.2">
      <c r="A507" s="1"/>
      <c r="B507" s="1"/>
    </row>
    <row r="508" spans="1:2" x14ac:dyDescent="0.2">
      <c r="A508" s="1"/>
      <c r="B508" s="1"/>
    </row>
    <row r="509" spans="1:2" x14ac:dyDescent="0.2">
      <c r="A509" s="1"/>
      <c r="B509" s="1"/>
    </row>
    <row r="510" spans="1:2" x14ac:dyDescent="0.2">
      <c r="A510" s="1"/>
      <c r="B510" s="1"/>
    </row>
    <row r="511" spans="1:2" x14ac:dyDescent="0.2">
      <c r="A511" s="1"/>
      <c r="B511" s="1"/>
    </row>
  </sheetData>
  <mergeCells count="10">
    <mergeCell ref="B1:I1"/>
    <mergeCell ref="B2:I2"/>
    <mergeCell ref="B3:I3"/>
    <mergeCell ref="B4:I4"/>
    <mergeCell ref="B5:I5"/>
    <mergeCell ref="C71:C72"/>
    <mergeCell ref="D71:D72"/>
    <mergeCell ref="B9:C9"/>
    <mergeCell ref="A7:I7"/>
    <mergeCell ref="A8:I8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8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7"/>
  <sheetViews>
    <sheetView view="pageBreakPreview" zoomScaleNormal="100" zoomScaleSheetLayoutView="100" workbookViewId="0">
      <pane ySplit="10" topLeftCell="A175" activePane="bottomLeft" state="frozen"/>
      <selection pane="bottomLeft" activeCell="A7" sqref="A7:R7"/>
    </sheetView>
  </sheetViews>
  <sheetFormatPr defaultRowHeight="12.75" x14ac:dyDescent="0.2"/>
  <cols>
    <col min="1" max="1" width="40.28515625" style="153" customWidth="1"/>
    <col min="2" max="2" width="7" style="153" customWidth="1"/>
    <col min="3" max="3" width="5" style="61" customWidth="1"/>
    <col min="4" max="4" width="4.85546875" style="61" customWidth="1"/>
    <col min="5" max="5" width="12.7109375" style="61" customWidth="1"/>
    <col min="6" max="6" width="6.28515625" style="158" customWidth="1"/>
    <col min="7" max="7" width="9.7109375" style="64" hidden="1" customWidth="1"/>
    <col min="8" max="8" width="10.28515625" style="64" hidden="1" customWidth="1"/>
    <col min="9" max="9" width="11" style="64" hidden="1" customWidth="1"/>
    <col min="10" max="10" width="12.7109375" style="64" hidden="1" customWidth="1"/>
    <col min="11" max="11" width="12" style="64" hidden="1" customWidth="1"/>
    <col min="12" max="12" width="10.85546875" style="64" hidden="1" customWidth="1"/>
    <col min="13" max="13" width="10.28515625" style="64" hidden="1" customWidth="1"/>
    <col min="14" max="14" width="13.28515625" style="159" hidden="1" customWidth="1"/>
    <col min="15" max="15" width="13.28515625" style="159" customWidth="1"/>
    <col min="16" max="16" width="11.140625" style="61" hidden="1" customWidth="1"/>
    <col min="17" max="17" width="11.140625" style="61" customWidth="1"/>
    <col min="18" max="18" width="12.28515625" style="62" customWidth="1"/>
    <col min="19" max="19" width="10" style="62" customWidth="1"/>
    <col min="20" max="16384" width="9.140625" style="62"/>
  </cols>
  <sheetData>
    <row r="1" spans="1:19" ht="13.5" customHeight="1" x14ac:dyDescent="0.2">
      <c r="A1" s="60"/>
      <c r="B1" s="60"/>
      <c r="D1" s="407" t="s">
        <v>406</v>
      </c>
      <c r="E1" s="407"/>
      <c r="F1" s="407"/>
      <c r="G1" s="407"/>
      <c r="H1" s="408"/>
      <c r="I1" s="408"/>
      <c r="J1" s="408"/>
      <c r="K1" s="408"/>
      <c r="L1" s="408"/>
      <c r="M1" s="408"/>
      <c r="N1" s="408"/>
      <c r="O1" s="408"/>
      <c r="P1" s="399"/>
      <c r="Q1" s="399"/>
      <c r="R1" s="399"/>
    </row>
    <row r="2" spans="1:19" x14ac:dyDescent="0.2">
      <c r="A2" s="60"/>
      <c r="B2" s="60"/>
      <c r="D2" s="407" t="s">
        <v>396</v>
      </c>
      <c r="E2" s="407"/>
      <c r="F2" s="407"/>
      <c r="G2" s="407"/>
      <c r="H2" s="409"/>
      <c r="I2" s="409"/>
      <c r="J2" s="409"/>
      <c r="K2" s="409"/>
      <c r="L2" s="409"/>
      <c r="M2" s="409"/>
      <c r="N2" s="409"/>
      <c r="O2" s="409"/>
      <c r="P2" s="399"/>
      <c r="Q2" s="399"/>
      <c r="R2" s="399"/>
    </row>
    <row r="3" spans="1:19" x14ac:dyDescent="0.2">
      <c r="A3" s="60"/>
      <c r="B3" s="60"/>
      <c r="D3" s="410" t="s">
        <v>397</v>
      </c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</row>
    <row r="4" spans="1:19" x14ac:dyDescent="0.2">
      <c r="A4" s="60"/>
      <c r="B4" s="60"/>
      <c r="D4" s="410" t="s">
        <v>398</v>
      </c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</row>
    <row r="5" spans="1:19" x14ac:dyDescent="0.2">
      <c r="A5" s="60"/>
      <c r="B5" s="60"/>
      <c r="D5" s="410" t="s">
        <v>440</v>
      </c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</row>
    <row r="6" spans="1:19" x14ac:dyDescent="0.2">
      <c r="A6" s="60"/>
      <c r="B6" s="60"/>
      <c r="F6" s="63"/>
      <c r="N6" s="65"/>
      <c r="O6" s="65"/>
    </row>
    <row r="7" spans="1:19" ht="44.25" customHeight="1" x14ac:dyDescent="0.2">
      <c r="A7" s="405" t="s">
        <v>427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11"/>
      <c r="Q7" s="411"/>
      <c r="R7" s="411"/>
    </row>
    <row r="8" spans="1:19" ht="12.75" customHeight="1" x14ac:dyDescent="0.2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6"/>
      <c r="Q8" s="406"/>
      <c r="R8" s="406"/>
    </row>
    <row r="9" spans="1:19" s="61" customFormat="1" x14ac:dyDescent="0.2">
      <c r="A9" s="60"/>
      <c r="B9" s="60"/>
      <c r="C9" s="66"/>
      <c r="D9" s="66"/>
      <c r="E9" s="67"/>
      <c r="F9" s="63"/>
      <c r="G9" s="64"/>
      <c r="H9" s="64"/>
      <c r="I9" s="64"/>
      <c r="J9" s="64"/>
      <c r="K9" s="64"/>
      <c r="L9" s="64"/>
      <c r="M9" s="64"/>
      <c r="P9" s="68"/>
      <c r="Q9" s="68"/>
      <c r="R9" s="69" t="s">
        <v>96</v>
      </c>
    </row>
    <row r="10" spans="1:19" s="61" customFormat="1" ht="49.5" customHeight="1" x14ac:dyDescent="0.2">
      <c r="A10" s="70" t="s">
        <v>97</v>
      </c>
      <c r="B10" s="70" t="s">
        <v>98</v>
      </c>
      <c r="C10" s="70" t="s">
        <v>99</v>
      </c>
      <c r="D10" s="70" t="s">
        <v>100</v>
      </c>
      <c r="E10" s="70" t="s">
        <v>101</v>
      </c>
      <c r="F10" s="71" t="s">
        <v>102</v>
      </c>
      <c r="G10" s="72" t="s">
        <v>103</v>
      </c>
      <c r="H10" s="73" t="s">
        <v>104</v>
      </c>
      <c r="I10" s="73" t="s">
        <v>105</v>
      </c>
      <c r="J10" s="73" t="s">
        <v>106</v>
      </c>
      <c r="K10" s="73" t="s">
        <v>107</v>
      </c>
      <c r="L10" s="73" t="s">
        <v>108</v>
      </c>
      <c r="M10" s="73" t="s">
        <v>109</v>
      </c>
      <c r="N10" s="74" t="s">
        <v>415</v>
      </c>
      <c r="O10" s="74" t="s">
        <v>425</v>
      </c>
      <c r="P10" s="15" t="s">
        <v>416</v>
      </c>
      <c r="Q10" s="15" t="s">
        <v>426</v>
      </c>
      <c r="R10" s="75" t="s">
        <v>85</v>
      </c>
    </row>
    <row r="11" spans="1:19" s="61" customFormat="1" x14ac:dyDescent="0.2">
      <c r="A11" s="70">
        <v>1</v>
      </c>
      <c r="B11" s="70">
        <v>2</v>
      </c>
      <c r="C11" s="70">
        <v>3</v>
      </c>
      <c r="D11" s="70">
        <v>4</v>
      </c>
      <c r="E11" s="70">
        <v>5</v>
      </c>
      <c r="F11" s="71">
        <v>6</v>
      </c>
      <c r="G11" s="72"/>
      <c r="H11" s="73"/>
      <c r="I11" s="73"/>
      <c r="J11" s="73"/>
      <c r="K11" s="73"/>
      <c r="L11" s="73"/>
      <c r="M11" s="73"/>
      <c r="N11" s="74" t="s">
        <v>110</v>
      </c>
      <c r="O11" s="74" t="s">
        <v>110</v>
      </c>
      <c r="P11" s="76">
        <v>8</v>
      </c>
      <c r="Q11" s="76">
        <v>8</v>
      </c>
      <c r="R11" s="76">
        <v>9</v>
      </c>
    </row>
    <row r="12" spans="1:19" s="135" customFormat="1" ht="16.5" customHeight="1" x14ac:dyDescent="0.2">
      <c r="A12" s="345" t="s">
        <v>111</v>
      </c>
      <c r="B12" s="345"/>
      <c r="C12" s="133"/>
      <c r="D12" s="133"/>
      <c r="E12" s="133"/>
      <c r="F12" s="133"/>
      <c r="G12" s="306">
        <f>G14+G68+G76+G92+G120+G60</f>
        <v>2734.6</v>
      </c>
      <c r="H12" s="56" t="e">
        <f t="shared" ref="H12:M12" si="0">H14+H68+H76+H92+H120</f>
        <v>#REF!</v>
      </c>
      <c r="I12" s="56" t="e">
        <f t="shared" si="0"/>
        <v>#REF!</v>
      </c>
      <c r="J12" s="56" t="e">
        <f t="shared" si="0"/>
        <v>#REF!</v>
      </c>
      <c r="K12" s="56" t="e">
        <f t="shared" si="0"/>
        <v>#REF!</v>
      </c>
      <c r="L12" s="56" t="e">
        <f t="shared" si="0"/>
        <v>#REF!</v>
      </c>
      <c r="M12" s="56" t="e">
        <f t="shared" si="0"/>
        <v>#REF!</v>
      </c>
      <c r="N12" s="56">
        <f>N14+N73+N104</f>
        <v>4405300</v>
      </c>
      <c r="O12" s="56">
        <f>O14+O73+O104</f>
        <v>4378.6000000000004</v>
      </c>
      <c r="P12" s="56">
        <f>P14+P73+P104</f>
        <v>4156519.4699999997</v>
      </c>
      <c r="Q12" s="56">
        <f>Q14+Q73+Q104</f>
        <v>4302.8</v>
      </c>
      <c r="R12" s="134">
        <f>Q12/O12</f>
        <v>0.98268853058055083</v>
      </c>
      <c r="S12" s="328"/>
    </row>
    <row r="13" spans="1:19" s="346" customFormat="1" ht="25.5" x14ac:dyDescent="0.2">
      <c r="A13" s="345" t="s">
        <v>381</v>
      </c>
      <c r="B13" s="177">
        <v>719</v>
      </c>
      <c r="C13" s="133"/>
      <c r="D13" s="133"/>
      <c r="E13" s="133"/>
      <c r="F13" s="133"/>
      <c r="G13" s="303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134"/>
    </row>
    <row r="14" spans="1:19" s="131" customFormat="1" ht="17.25" customHeight="1" x14ac:dyDescent="0.25">
      <c r="A14" s="186" t="s">
        <v>113</v>
      </c>
      <c r="B14" s="350">
        <v>719</v>
      </c>
      <c r="C14" s="129" t="s">
        <v>114</v>
      </c>
      <c r="D14" s="129"/>
      <c r="E14" s="129"/>
      <c r="F14" s="129"/>
      <c r="G14" s="305">
        <f>G15+G30</f>
        <v>1975.4</v>
      </c>
      <c r="H14" s="130" t="e">
        <f t="shared" ref="H14:M14" si="1">H15+H30+H50</f>
        <v>#REF!</v>
      </c>
      <c r="I14" s="130" t="e">
        <f t="shared" si="1"/>
        <v>#REF!</v>
      </c>
      <c r="J14" s="130" t="e">
        <f t="shared" si="1"/>
        <v>#REF!</v>
      </c>
      <c r="K14" s="130" t="e">
        <f t="shared" si="1"/>
        <v>#REF!</v>
      </c>
      <c r="L14" s="130" t="e">
        <f t="shared" si="1"/>
        <v>#REF!</v>
      </c>
      <c r="M14" s="130" t="e">
        <f t="shared" si="1"/>
        <v>#REF!</v>
      </c>
      <c r="N14" s="130">
        <f>N15+N35+N41</f>
        <v>3670500</v>
      </c>
      <c r="O14" s="130">
        <f t="shared" ref="O14:P14" si="2">O15+O35+O41</f>
        <v>3517.2</v>
      </c>
      <c r="P14" s="130">
        <f t="shared" si="2"/>
        <v>3501783.32</v>
      </c>
      <c r="Q14" s="130">
        <f>Q15+Q35+Q41</f>
        <v>3478.7</v>
      </c>
      <c r="R14" s="134">
        <f t="shared" ref="R14:R76" si="3">Q14/O14</f>
        <v>0.98905379278971906</v>
      </c>
    </row>
    <row r="15" spans="1:19" s="135" customFormat="1" ht="42" customHeight="1" x14ac:dyDescent="0.2">
      <c r="A15" s="312" t="s">
        <v>115</v>
      </c>
      <c r="B15" s="177">
        <v>719</v>
      </c>
      <c r="C15" s="133" t="s">
        <v>114</v>
      </c>
      <c r="D15" s="133" t="s">
        <v>116</v>
      </c>
      <c r="E15" s="133"/>
      <c r="F15" s="133"/>
      <c r="G15" s="306">
        <f>G19+G24+G26</f>
        <v>1275.4000000000001</v>
      </c>
      <c r="H15" s="56" t="e">
        <f t="shared" ref="H15:M15" si="4">H16+H22</f>
        <v>#REF!</v>
      </c>
      <c r="I15" s="56" t="e">
        <f t="shared" si="4"/>
        <v>#REF!</v>
      </c>
      <c r="J15" s="56" t="e">
        <f t="shared" si="4"/>
        <v>#REF!</v>
      </c>
      <c r="K15" s="56" t="e">
        <f t="shared" si="4"/>
        <v>#REF!</v>
      </c>
      <c r="L15" s="56" t="e">
        <f t="shared" si="4"/>
        <v>#REF!</v>
      </c>
      <c r="M15" s="56" t="e">
        <f t="shared" si="4"/>
        <v>#REF!</v>
      </c>
      <c r="N15" s="56">
        <f>N21+N26+N31+N30</f>
        <v>1598700</v>
      </c>
      <c r="O15" s="56">
        <f>O19</f>
        <v>1911.1999999999998</v>
      </c>
      <c r="P15" s="56">
        <f t="shared" ref="P15:Q15" si="5">P19</f>
        <v>1591843.76</v>
      </c>
      <c r="Q15" s="56">
        <f t="shared" si="5"/>
        <v>1881.6999999999998</v>
      </c>
      <c r="R15" s="134">
        <f t="shared" si="3"/>
        <v>0.98456467141063209</v>
      </c>
    </row>
    <row r="16" spans="1:19" s="96" customFormat="1" ht="39" hidden="1" customHeight="1" x14ac:dyDescent="0.2">
      <c r="A16" s="313" t="s">
        <v>117</v>
      </c>
      <c r="B16" s="314"/>
      <c r="C16" s="173" t="s">
        <v>114</v>
      </c>
      <c r="D16" s="173" t="s">
        <v>116</v>
      </c>
      <c r="E16" s="173" t="s">
        <v>118</v>
      </c>
      <c r="F16" s="173"/>
      <c r="G16" s="299"/>
      <c r="H16" s="93">
        <f t="shared" ref="H16:M16" si="6">H17</f>
        <v>0</v>
      </c>
      <c r="I16" s="93">
        <f t="shared" si="6"/>
        <v>0</v>
      </c>
      <c r="J16" s="93">
        <f t="shared" si="6"/>
        <v>0</v>
      </c>
      <c r="K16" s="93">
        <f t="shared" si="6"/>
        <v>0</v>
      </c>
      <c r="L16" s="93">
        <f t="shared" si="6"/>
        <v>0</v>
      </c>
      <c r="M16" s="93">
        <f t="shared" si="6"/>
        <v>0</v>
      </c>
      <c r="N16" s="93"/>
      <c r="O16" s="93"/>
      <c r="P16" s="93"/>
      <c r="Q16" s="93"/>
      <c r="R16" s="134" t="e">
        <f t="shared" si="3"/>
        <v>#DIV/0!</v>
      </c>
    </row>
    <row r="17" spans="1:18" s="96" customFormat="1" ht="38.25" hidden="1" x14ac:dyDescent="0.2">
      <c r="A17" s="313" t="s">
        <v>119</v>
      </c>
      <c r="B17" s="314"/>
      <c r="C17" s="173" t="s">
        <v>114</v>
      </c>
      <c r="D17" s="173" t="s">
        <v>116</v>
      </c>
      <c r="E17" s="173" t="s">
        <v>120</v>
      </c>
      <c r="F17" s="173"/>
      <c r="G17" s="299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134" t="e">
        <f t="shared" si="3"/>
        <v>#DIV/0!</v>
      </c>
    </row>
    <row r="18" spans="1:18" s="96" customFormat="1" ht="116.25" hidden="1" customHeight="1" x14ac:dyDescent="0.2">
      <c r="A18" s="313" t="s">
        <v>325</v>
      </c>
      <c r="B18" s="314"/>
      <c r="C18" s="173" t="s">
        <v>114</v>
      </c>
      <c r="D18" s="173" t="s">
        <v>116</v>
      </c>
      <c r="E18" s="173" t="s">
        <v>122</v>
      </c>
      <c r="F18" s="173"/>
      <c r="G18" s="299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134" t="e">
        <f t="shared" si="3"/>
        <v>#DIV/0!</v>
      </c>
    </row>
    <row r="19" spans="1:18" s="135" customFormat="1" ht="47.25" customHeight="1" x14ac:dyDescent="0.2">
      <c r="A19" s="324" t="s">
        <v>326</v>
      </c>
      <c r="B19" s="177">
        <v>719</v>
      </c>
      <c r="C19" s="133" t="s">
        <v>114</v>
      </c>
      <c r="D19" s="133" t="s">
        <v>116</v>
      </c>
      <c r="E19" s="133" t="s">
        <v>327</v>
      </c>
      <c r="F19" s="133"/>
      <c r="G19" s="306">
        <v>100</v>
      </c>
      <c r="H19" s="56"/>
      <c r="I19" s="56"/>
      <c r="J19" s="56"/>
      <c r="K19" s="56">
        <f>-67.4</f>
        <v>-67.400000000000006</v>
      </c>
      <c r="L19" s="56"/>
      <c r="M19" s="56"/>
      <c r="N19" s="56">
        <f>N20</f>
        <v>1598700</v>
      </c>
      <c r="O19" s="56">
        <f t="shared" ref="O19:P19" si="7">O20</f>
        <v>1911.1999999999998</v>
      </c>
      <c r="P19" s="56">
        <f t="shared" si="7"/>
        <v>1591843.76</v>
      </c>
      <c r="Q19" s="56">
        <f>Q20</f>
        <v>1881.6999999999998</v>
      </c>
      <c r="R19" s="134">
        <f t="shared" si="3"/>
        <v>0.98456467141063209</v>
      </c>
    </row>
    <row r="20" spans="1:18" s="348" customFormat="1" ht="25.5" x14ac:dyDescent="0.2">
      <c r="A20" s="324" t="s">
        <v>328</v>
      </c>
      <c r="B20" s="177">
        <v>719</v>
      </c>
      <c r="C20" s="133" t="s">
        <v>114</v>
      </c>
      <c r="D20" s="133" t="s">
        <v>116</v>
      </c>
      <c r="E20" s="133" t="s">
        <v>267</v>
      </c>
      <c r="F20" s="133"/>
      <c r="G20" s="303"/>
      <c r="H20" s="84"/>
      <c r="I20" s="84"/>
      <c r="J20" s="84"/>
      <c r="K20" s="84"/>
      <c r="L20" s="84"/>
      <c r="M20" s="84"/>
      <c r="N20" s="84">
        <f>N21+N26+N31</f>
        <v>1598700</v>
      </c>
      <c r="O20" s="84">
        <f>O21+O26+O31+O34</f>
        <v>1911.1999999999998</v>
      </c>
      <c r="P20" s="84">
        <f t="shared" ref="P20:Q20" si="8">P21+P26+P31+P34</f>
        <v>1591843.76</v>
      </c>
      <c r="Q20" s="84">
        <f t="shared" si="8"/>
        <v>1881.6999999999998</v>
      </c>
      <c r="R20" s="134">
        <f t="shared" si="3"/>
        <v>0.98456467141063209</v>
      </c>
    </row>
    <row r="21" spans="1:18" s="96" customFormat="1" ht="89.25" x14ac:dyDescent="0.2">
      <c r="A21" s="101" t="s">
        <v>133</v>
      </c>
      <c r="B21" s="315">
        <v>719</v>
      </c>
      <c r="C21" s="98" t="s">
        <v>114</v>
      </c>
      <c r="D21" s="98" t="s">
        <v>116</v>
      </c>
      <c r="E21" s="98" t="s">
        <v>134</v>
      </c>
      <c r="F21" s="98" t="s">
        <v>124</v>
      </c>
      <c r="G21" s="299"/>
      <c r="H21" s="93"/>
      <c r="I21" s="93"/>
      <c r="J21" s="93"/>
      <c r="K21" s="93"/>
      <c r="L21" s="93"/>
      <c r="M21" s="93"/>
      <c r="N21" s="93">
        <v>1508000</v>
      </c>
      <c r="O21" s="93">
        <v>1484.8</v>
      </c>
      <c r="P21" s="93">
        <v>1501176.76</v>
      </c>
      <c r="Q21" s="93">
        <v>1455.3</v>
      </c>
      <c r="R21" s="134">
        <f t="shared" si="3"/>
        <v>0.98013200431034486</v>
      </c>
    </row>
    <row r="22" spans="1:18" s="96" customFormat="1" ht="29.25" hidden="1" customHeight="1" x14ac:dyDescent="0.2">
      <c r="A22" s="313" t="s">
        <v>125</v>
      </c>
      <c r="B22" s="315">
        <v>719</v>
      </c>
      <c r="C22" s="173" t="s">
        <v>114</v>
      </c>
      <c r="D22" s="173" t="s">
        <v>116</v>
      </c>
      <c r="E22" s="173" t="s">
        <v>122</v>
      </c>
      <c r="F22" s="173" t="s">
        <v>126</v>
      </c>
      <c r="G22" s="299"/>
      <c r="H22" s="93" t="e">
        <f t="shared" ref="H22:M24" si="9">H23</f>
        <v>#REF!</v>
      </c>
      <c r="I22" s="93" t="e">
        <f t="shared" si="9"/>
        <v>#REF!</v>
      </c>
      <c r="J22" s="93" t="e">
        <f t="shared" si="9"/>
        <v>#REF!</v>
      </c>
      <c r="K22" s="93" t="e">
        <f t="shared" si="9"/>
        <v>#REF!</v>
      </c>
      <c r="L22" s="93" t="e">
        <f t="shared" si="9"/>
        <v>#REF!</v>
      </c>
      <c r="M22" s="93" t="e">
        <f t="shared" si="9"/>
        <v>#REF!</v>
      </c>
      <c r="N22" s="93"/>
      <c r="O22" s="93">
        <f t="shared" ref="O22:O30" si="10">N22/1000</f>
        <v>0</v>
      </c>
      <c r="P22" s="93"/>
      <c r="Q22" s="93">
        <f t="shared" ref="Q22:Q30" si="11">P22/1000</f>
        <v>0</v>
      </c>
      <c r="R22" s="134" t="e">
        <f t="shared" si="3"/>
        <v>#DIV/0!</v>
      </c>
    </row>
    <row r="23" spans="1:18" s="96" customFormat="1" ht="38.25" hidden="1" x14ac:dyDescent="0.2">
      <c r="A23" s="313" t="s">
        <v>127</v>
      </c>
      <c r="B23" s="315">
        <v>719</v>
      </c>
      <c r="C23" s="174" t="s">
        <v>114</v>
      </c>
      <c r="D23" s="174" t="s">
        <v>116</v>
      </c>
      <c r="E23" s="174" t="s">
        <v>122</v>
      </c>
      <c r="F23" s="174" t="s">
        <v>128</v>
      </c>
      <c r="G23" s="299"/>
      <c r="H23" s="93" t="e">
        <f t="shared" ref="H23:M23" si="12">H24+H26</f>
        <v>#REF!</v>
      </c>
      <c r="I23" s="93" t="e">
        <f t="shared" si="12"/>
        <v>#REF!</v>
      </c>
      <c r="J23" s="93" t="e">
        <f t="shared" si="12"/>
        <v>#REF!</v>
      </c>
      <c r="K23" s="93" t="e">
        <f t="shared" si="12"/>
        <v>#REF!</v>
      </c>
      <c r="L23" s="93" t="e">
        <f t="shared" si="12"/>
        <v>#REF!</v>
      </c>
      <c r="M23" s="93" t="e">
        <f t="shared" si="12"/>
        <v>#REF!</v>
      </c>
      <c r="N23" s="93"/>
      <c r="O23" s="93">
        <f t="shared" si="10"/>
        <v>0</v>
      </c>
      <c r="P23" s="93"/>
      <c r="Q23" s="93">
        <f t="shared" si="11"/>
        <v>0</v>
      </c>
      <c r="R23" s="134" t="e">
        <f t="shared" si="3"/>
        <v>#DIV/0!</v>
      </c>
    </row>
    <row r="24" spans="1:18" s="61" customFormat="1" ht="100.5" hidden="1" customHeight="1" x14ac:dyDescent="0.2">
      <c r="A24" s="313" t="s">
        <v>129</v>
      </c>
      <c r="B24" s="315">
        <v>719</v>
      </c>
      <c r="C24" s="173" t="s">
        <v>114</v>
      </c>
      <c r="D24" s="173" t="s">
        <v>116</v>
      </c>
      <c r="E24" s="173" t="s">
        <v>130</v>
      </c>
      <c r="F24" s="173"/>
      <c r="G24" s="301">
        <f>1159.9+1</f>
        <v>1160.9000000000001</v>
      </c>
      <c r="H24" s="102" t="e">
        <f t="shared" si="9"/>
        <v>#REF!</v>
      </c>
      <c r="I24" s="102" t="e">
        <f t="shared" si="9"/>
        <v>#REF!</v>
      </c>
      <c r="J24" s="102" t="e">
        <f t="shared" si="9"/>
        <v>#REF!</v>
      </c>
      <c r="K24" s="102" t="e">
        <f>K25+38.7+28.7</f>
        <v>#REF!</v>
      </c>
      <c r="L24" s="102" t="e">
        <f t="shared" si="9"/>
        <v>#REF!</v>
      </c>
      <c r="M24" s="102" t="e">
        <f t="shared" si="9"/>
        <v>#REF!</v>
      </c>
      <c r="N24" s="102"/>
      <c r="O24" s="93">
        <f t="shared" si="10"/>
        <v>0</v>
      </c>
      <c r="P24" s="102"/>
      <c r="Q24" s="93">
        <f t="shared" si="11"/>
        <v>0</v>
      </c>
      <c r="R24" s="134" t="e">
        <f t="shared" si="3"/>
        <v>#DIV/0!</v>
      </c>
    </row>
    <row r="25" spans="1:18" s="96" customFormat="1" ht="23.25" hidden="1" customHeight="1" x14ac:dyDescent="0.2">
      <c r="A25" s="313" t="s">
        <v>131</v>
      </c>
      <c r="B25" s="315">
        <v>719</v>
      </c>
      <c r="C25" s="173" t="s">
        <v>114</v>
      </c>
      <c r="D25" s="173" t="s">
        <v>116</v>
      </c>
      <c r="E25" s="173" t="s">
        <v>132</v>
      </c>
      <c r="F25" s="173"/>
      <c r="G25" s="299"/>
      <c r="H25" s="93" t="e">
        <f>#REF!+#REF!</f>
        <v>#REF!</v>
      </c>
      <c r="I25" s="93" t="e">
        <f>#REF!+#REF!</f>
        <v>#REF!</v>
      </c>
      <c r="J25" s="93" t="e">
        <f>#REF!+#REF!</f>
        <v>#REF!</v>
      </c>
      <c r="K25" s="93" t="e">
        <f>#REF!+#REF!</f>
        <v>#REF!</v>
      </c>
      <c r="L25" s="93" t="e">
        <f>#REF!+#REF!</f>
        <v>#REF!</v>
      </c>
      <c r="M25" s="93" t="e">
        <f>#REF!+#REF!</f>
        <v>#REF!</v>
      </c>
      <c r="N25" s="93"/>
      <c r="O25" s="93">
        <f t="shared" si="10"/>
        <v>0</v>
      </c>
      <c r="P25" s="93"/>
      <c r="Q25" s="93">
        <f t="shared" si="11"/>
        <v>0</v>
      </c>
      <c r="R25" s="134" t="e">
        <f t="shared" si="3"/>
        <v>#DIV/0!</v>
      </c>
    </row>
    <row r="26" spans="1:18" s="61" customFormat="1" ht="48.75" hidden="1" customHeight="1" x14ac:dyDescent="0.2">
      <c r="A26" s="101" t="s">
        <v>413</v>
      </c>
      <c r="B26" s="315">
        <v>719</v>
      </c>
      <c r="C26" s="98" t="s">
        <v>114</v>
      </c>
      <c r="D26" s="98" t="s">
        <v>116</v>
      </c>
      <c r="E26" s="98" t="s">
        <v>134</v>
      </c>
      <c r="F26" s="98" t="s">
        <v>135</v>
      </c>
      <c r="G26" s="301">
        <v>14.5</v>
      </c>
      <c r="H26" s="102">
        <f t="shared" ref="H26:M27" si="13">H27</f>
        <v>0</v>
      </c>
      <c r="I26" s="102">
        <f t="shared" si="13"/>
        <v>0</v>
      </c>
      <c r="J26" s="102">
        <f t="shared" si="13"/>
        <v>0</v>
      </c>
      <c r="K26" s="102">
        <f t="shared" si="13"/>
        <v>0</v>
      </c>
      <c r="L26" s="102">
        <f t="shared" si="13"/>
        <v>0</v>
      </c>
      <c r="M26" s="102">
        <f t="shared" si="13"/>
        <v>0</v>
      </c>
      <c r="N26" s="102">
        <v>0</v>
      </c>
      <c r="O26" s="93">
        <f t="shared" si="10"/>
        <v>0</v>
      </c>
      <c r="P26" s="102">
        <v>0</v>
      </c>
      <c r="Q26" s="93">
        <f t="shared" si="11"/>
        <v>0</v>
      </c>
      <c r="R26" s="134" t="e">
        <f t="shared" si="3"/>
        <v>#DIV/0!</v>
      </c>
    </row>
    <row r="27" spans="1:18" s="96" customFormat="1" ht="25.5" hidden="1" x14ac:dyDescent="0.2">
      <c r="A27" s="313" t="s">
        <v>125</v>
      </c>
      <c r="B27" s="315">
        <v>719</v>
      </c>
      <c r="C27" s="173" t="s">
        <v>114</v>
      </c>
      <c r="D27" s="173" t="s">
        <v>116</v>
      </c>
      <c r="E27" s="173" t="s">
        <v>132</v>
      </c>
      <c r="F27" s="173" t="s">
        <v>126</v>
      </c>
      <c r="G27" s="299"/>
      <c r="H27" s="93">
        <f t="shared" si="13"/>
        <v>0</v>
      </c>
      <c r="I27" s="93">
        <f t="shared" si="13"/>
        <v>0</v>
      </c>
      <c r="J27" s="93">
        <f t="shared" si="13"/>
        <v>0</v>
      </c>
      <c r="K27" s="93">
        <f t="shared" si="13"/>
        <v>0</v>
      </c>
      <c r="L27" s="93">
        <f t="shared" si="13"/>
        <v>0</v>
      </c>
      <c r="M27" s="93">
        <f t="shared" si="13"/>
        <v>0</v>
      </c>
      <c r="N27" s="93"/>
      <c r="O27" s="93">
        <f t="shared" si="10"/>
        <v>0</v>
      </c>
      <c r="P27" s="93"/>
      <c r="Q27" s="93">
        <f t="shared" si="11"/>
        <v>0</v>
      </c>
      <c r="R27" s="134" t="e">
        <f t="shared" si="3"/>
        <v>#DIV/0!</v>
      </c>
    </row>
    <row r="28" spans="1:18" s="96" customFormat="1" ht="38.25" hidden="1" x14ac:dyDescent="0.2">
      <c r="A28" s="313" t="s">
        <v>149</v>
      </c>
      <c r="B28" s="315">
        <v>719</v>
      </c>
      <c r="C28" s="174" t="s">
        <v>114</v>
      </c>
      <c r="D28" s="174" t="s">
        <v>116</v>
      </c>
      <c r="E28" s="174" t="s">
        <v>132</v>
      </c>
      <c r="F28" s="174" t="s">
        <v>150</v>
      </c>
      <c r="G28" s="299"/>
      <c r="H28" s="93"/>
      <c r="I28" s="93"/>
      <c r="J28" s="93"/>
      <c r="K28" s="93"/>
      <c r="L28" s="93"/>
      <c r="M28" s="93"/>
      <c r="N28" s="93"/>
      <c r="O28" s="93">
        <f t="shared" si="10"/>
        <v>0</v>
      </c>
      <c r="P28" s="93"/>
      <c r="Q28" s="93">
        <f t="shared" si="11"/>
        <v>0</v>
      </c>
      <c r="R28" s="134" t="e">
        <f t="shared" si="3"/>
        <v>#DIV/0!</v>
      </c>
    </row>
    <row r="29" spans="1:18" s="108" customFormat="1" ht="38.25" hidden="1" x14ac:dyDescent="0.2">
      <c r="A29" s="313" t="s">
        <v>127</v>
      </c>
      <c r="B29" s="315">
        <v>719</v>
      </c>
      <c r="C29" s="174" t="s">
        <v>114</v>
      </c>
      <c r="D29" s="174" t="s">
        <v>116</v>
      </c>
      <c r="E29" s="174" t="s">
        <v>132</v>
      </c>
      <c r="F29" s="174" t="s">
        <v>128</v>
      </c>
      <c r="G29" s="302"/>
      <c r="H29" s="107"/>
      <c r="I29" s="107"/>
      <c r="J29" s="107"/>
      <c r="K29" s="107"/>
      <c r="L29" s="107"/>
      <c r="M29" s="107"/>
      <c r="N29" s="99"/>
      <c r="O29" s="93">
        <f t="shared" si="10"/>
        <v>0</v>
      </c>
      <c r="P29" s="99"/>
      <c r="Q29" s="93">
        <f t="shared" si="11"/>
        <v>0</v>
      </c>
      <c r="R29" s="134" t="e">
        <f t="shared" si="3"/>
        <v>#DIV/0!</v>
      </c>
    </row>
    <row r="30" spans="1:18" s="66" customFormat="1" ht="53.25" hidden="1" customHeight="1" x14ac:dyDescent="0.2">
      <c r="A30" s="113" t="s">
        <v>269</v>
      </c>
      <c r="B30" s="315">
        <v>719</v>
      </c>
      <c r="C30" s="106" t="s">
        <v>114</v>
      </c>
      <c r="D30" s="106" t="s">
        <v>116</v>
      </c>
      <c r="E30" s="106" t="s">
        <v>134</v>
      </c>
      <c r="F30" s="106" t="s">
        <v>135</v>
      </c>
      <c r="G30" s="296">
        <f>G38+G41</f>
        <v>700</v>
      </c>
      <c r="H30" s="80" t="e">
        <f t="shared" ref="H30:M31" si="14">H31</f>
        <v>#REF!</v>
      </c>
      <c r="I30" s="80" t="e">
        <f t="shared" si="14"/>
        <v>#REF!</v>
      </c>
      <c r="J30" s="80" t="e">
        <f t="shared" si="14"/>
        <v>#REF!</v>
      </c>
      <c r="K30" s="80" t="e">
        <f t="shared" si="14"/>
        <v>#REF!</v>
      </c>
      <c r="L30" s="80" t="e">
        <f t="shared" si="14"/>
        <v>#REF!</v>
      </c>
      <c r="M30" s="80" t="e">
        <f t="shared" si="14"/>
        <v>#REF!</v>
      </c>
      <c r="N30" s="99">
        <v>0</v>
      </c>
      <c r="O30" s="93">
        <f t="shared" si="10"/>
        <v>0</v>
      </c>
      <c r="P30" s="99">
        <v>0</v>
      </c>
      <c r="Q30" s="93">
        <f t="shared" si="11"/>
        <v>0</v>
      </c>
      <c r="R30" s="134" t="e">
        <f t="shared" si="3"/>
        <v>#DIV/0!</v>
      </c>
    </row>
    <row r="31" spans="1:18" s="111" customFormat="1" ht="132" hidden="1" customHeight="1" x14ac:dyDescent="0.2">
      <c r="A31" s="101" t="s">
        <v>140</v>
      </c>
      <c r="B31" s="315">
        <v>719</v>
      </c>
      <c r="C31" s="98" t="s">
        <v>114</v>
      </c>
      <c r="D31" s="98" t="s">
        <v>116</v>
      </c>
      <c r="E31" s="98" t="s">
        <v>141</v>
      </c>
      <c r="F31" s="98" t="s">
        <v>124</v>
      </c>
      <c r="G31" s="299"/>
      <c r="H31" s="93" t="e">
        <f t="shared" si="14"/>
        <v>#REF!</v>
      </c>
      <c r="I31" s="93" t="e">
        <f t="shared" si="14"/>
        <v>#REF!</v>
      </c>
      <c r="J31" s="93" t="e">
        <f t="shared" si="14"/>
        <v>#REF!</v>
      </c>
      <c r="K31" s="93" t="e">
        <f t="shared" si="14"/>
        <v>#REF!</v>
      </c>
      <c r="L31" s="93" t="e">
        <f t="shared" si="14"/>
        <v>#REF!</v>
      </c>
      <c r="M31" s="93" t="e">
        <f t="shared" si="14"/>
        <v>#REF!</v>
      </c>
      <c r="N31" s="93">
        <v>90700</v>
      </c>
      <c r="O31" s="93">
        <v>0</v>
      </c>
      <c r="P31" s="93">
        <v>90667</v>
      </c>
      <c r="Q31" s="93">
        <v>0</v>
      </c>
      <c r="R31" s="134" t="e">
        <f t="shared" si="3"/>
        <v>#DIV/0!</v>
      </c>
    </row>
    <row r="32" spans="1:18" s="111" customFormat="1" ht="38.25" hidden="1" x14ac:dyDescent="0.2">
      <c r="A32" s="313" t="s">
        <v>136</v>
      </c>
      <c r="B32" s="315">
        <v>719</v>
      </c>
      <c r="C32" s="173" t="s">
        <v>114</v>
      </c>
      <c r="D32" s="173" t="s">
        <v>116</v>
      </c>
      <c r="E32" s="173" t="s">
        <v>132</v>
      </c>
      <c r="F32" s="173" t="s">
        <v>137</v>
      </c>
      <c r="G32" s="299"/>
      <c r="H32" s="93" t="e">
        <f t="shared" ref="H32:M32" si="15">H38+H41</f>
        <v>#REF!</v>
      </c>
      <c r="I32" s="93" t="e">
        <f t="shared" si="15"/>
        <v>#REF!</v>
      </c>
      <c r="J32" s="93" t="e">
        <f t="shared" si="15"/>
        <v>#REF!</v>
      </c>
      <c r="K32" s="93" t="e">
        <f t="shared" si="15"/>
        <v>#REF!</v>
      </c>
      <c r="L32" s="93" t="e">
        <f t="shared" si="15"/>
        <v>#REF!</v>
      </c>
      <c r="M32" s="93" t="e">
        <f t="shared" si="15"/>
        <v>#REF!</v>
      </c>
      <c r="N32" s="93"/>
      <c r="O32" s="93"/>
      <c r="P32" s="93"/>
      <c r="Q32" s="93"/>
      <c r="R32" s="134" t="e">
        <f t="shared" si="3"/>
        <v>#DIV/0!</v>
      </c>
    </row>
    <row r="33" spans="1:18" s="112" customFormat="1" ht="38.25" hidden="1" x14ac:dyDescent="0.2">
      <c r="A33" s="313" t="s">
        <v>138</v>
      </c>
      <c r="B33" s="315">
        <v>719</v>
      </c>
      <c r="C33" s="174" t="s">
        <v>114</v>
      </c>
      <c r="D33" s="174" t="s">
        <v>116</v>
      </c>
      <c r="E33" s="174" t="s">
        <v>132</v>
      </c>
      <c r="F33" s="174" t="s">
        <v>139</v>
      </c>
      <c r="G33" s="299"/>
      <c r="H33" s="93" t="e">
        <f t="shared" ref="H33:M33" si="16">H35</f>
        <v>#REF!</v>
      </c>
      <c r="I33" s="93" t="e">
        <f t="shared" si="16"/>
        <v>#REF!</v>
      </c>
      <c r="J33" s="93" t="e">
        <f t="shared" si="16"/>
        <v>#REF!</v>
      </c>
      <c r="K33" s="93">
        <f t="shared" si="16"/>
        <v>0</v>
      </c>
      <c r="L33" s="93" t="e">
        <f t="shared" si="16"/>
        <v>#REF!</v>
      </c>
      <c r="M33" s="93" t="e">
        <f t="shared" si="16"/>
        <v>#REF!</v>
      </c>
      <c r="N33" s="93"/>
      <c r="O33" s="93"/>
      <c r="P33" s="93"/>
      <c r="Q33" s="93"/>
      <c r="R33" s="134" t="e">
        <f t="shared" si="3"/>
        <v>#DIV/0!</v>
      </c>
    </row>
    <row r="34" spans="1:18" s="112" customFormat="1" ht="54.75" customHeight="1" x14ac:dyDescent="0.2">
      <c r="A34" s="176" t="s">
        <v>436</v>
      </c>
      <c r="B34" s="202">
        <v>719</v>
      </c>
      <c r="C34" s="106" t="s">
        <v>114</v>
      </c>
      <c r="D34" s="106" t="s">
        <v>116</v>
      </c>
      <c r="E34" s="106" t="s">
        <v>437</v>
      </c>
      <c r="F34" s="106" t="s">
        <v>124</v>
      </c>
      <c r="G34" s="301"/>
      <c r="H34" s="102"/>
      <c r="I34" s="102"/>
      <c r="J34" s="102"/>
      <c r="K34" s="102"/>
      <c r="L34" s="102"/>
      <c r="M34" s="102"/>
      <c r="N34" s="102"/>
      <c r="O34" s="102">
        <v>426.4</v>
      </c>
      <c r="P34" s="102"/>
      <c r="Q34" s="102">
        <v>426.4</v>
      </c>
      <c r="R34" s="134">
        <f t="shared" si="3"/>
        <v>1</v>
      </c>
    </row>
    <row r="35" spans="1:18" s="118" customFormat="1" ht="59.25" customHeight="1" x14ac:dyDescent="0.2">
      <c r="A35" s="178" t="s">
        <v>142</v>
      </c>
      <c r="B35" s="177">
        <v>719</v>
      </c>
      <c r="C35" s="133" t="s">
        <v>114</v>
      </c>
      <c r="D35" s="133" t="s">
        <v>143</v>
      </c>
      <c r="E35" s="133"/>
      <c r="F35" s="133"/>
      <c r="G35" s="303"/>
      <c r="H35" s="84" t="e">
        <f t="shared" ref="H35:M35" si="17">H36+H37</f>
        <v>#REF!</v>
      </c>
      <c r="I35" s="84" t="e">
        <f t="shared" si="17"/>
        <v>#REF!</v>
      </c>
      <c r="J35" s="84" t="e">
        <f t="shared" si="17"/>
        <v>#REF!</v>
      </c>
      <c r="K35" s="84">
        <f t="shared" si="17"/>
        <v>0</v>
      </c>
      <c r="L35" s="84" t="e">
        <f t="shared" si="17"/>
        <v>#REF!</v>
      </c>
      <c r="M35" s="84" t="e">
        <f t="shared" si="17"/>
        <v>#REF!</v>
      </c>
      <c r="N35" s="84">
        <f t="shared" ref="N35:Q36" si="18">N36</f>
        <v>1776200</v>
      </c>
      <c r="O35" s="84">
        <f t="shared" si="18"/>
        <v>1606</v>
      </c>
      <c r="P35" s="84">
        <f t="shared" si="18"/>
        <v>1614345.62</v>
      </c>
      <c r="Q35" s="84">
        <f t="shared" si="18"/>
        <v>1597</v>
      </c>
      <c r="R35" s="134">
        <f t="shared" si="3"/>
        <v>0.99439601494396013</v>
      </c>
    </row>
    <row r="36" spans="1:18" s="118" customFormat="1" ht="38.25" x14ac:dyDescent="0.2">
      <c r="A36" s="324" t="s">
        <v>326</v>
      </c>
      <c r="B36" s="177">
        <v>719</v>
      </c>
      <c r="C36" s="133" t="s">
        <v>114</v>
      </c>
      <c r="D36" s="133" t="s">
        <v>143</v>
      </c>
      <c r="E36" s="133" t="s">
        <v>327</v>
      </c>
      <c r="F36" s="133"/>
      <c r="G36" s="303"/>
      <c r="H36" s="84" t="e">
        <f>#REF!+H37</f>
        <v>#REF!</v>
      </c>
      <c r="I36" s="84" t="e">
        <f>#REF!+I37</f>
        <v>#REF!</v>
      </c>
      <c r="J36" s="84" t="e">
        <f>#REF!+J37</f>
        <v>#REF!</v>
      </c>
      <c r="K36" s="84"/>
      <c r="L36" s="84" t="e">
        <f>#REF!+L37</f>
        <v>#REF!</v>
      </c>
      <c r="M36" s="84" t="e">
        <f>#REF!+M37</f>
        <v>#REF!</v>
      </c>
      <c r="N36" s="84">
        <f>N37</f>
        <v>1776200</v>
      </c>
      <c r="O36" s="84">
        <f t="shared" si="18"/>
        <v>1606</v>
      </c>
      <c r="P36" s="84">
        <f t="shared" si="18"/>
        <v>1614345.62</v>
      </c>
      <c r="Q36" s="84">
        <f t="shared" si="18"/>
        <v>1597</v>
      </c>
      <c r="R36" s="134">
        <f t="shared" si="3"/>
        <v>0.99439601494396013</v>
      </c>
    </row>
    <row r="37" spans="1:18" s="118" customFormat="1" ht="44.25" customHeight="1" x14ac:dyDescent="0.2">
      <c r="A37" s="178" t="s">
        <v>329</v>
      </c>
      <c r="B37" s="177">
        <v>719</v>
      </c>
      <c r="C37" s="133" t="s">
        <v>114</v>
      </c>
      <c r="D37" s="133" t="s">
        <v>143</v>
      </c>
      <c r="E37" s="133" t="s">
        <v>270</v>
      </c>
      <c r="F37" s="133"/>
      <c r="G37" s="303"/>
      <c r="H37" s="84"/>
      <c r="I37" s="84"/>
      <c r="J37" s="84"/>
      <c r="K37" s="84"/>
      <c r="L37" s="84"/>
      <c r="M37" s="84"/>
      <c r="N37" s="84">
        <f>N38+N40</f>
        <v>1776200</v>
      </c>
      <c r="O37" s="84">
        <f t="shared" ref="O37:P37" si="19">O38+O40</f>
        <v>1606</v>
      </c>
      <c r="P37" s="84">
        <f t="shared" si="19"/>
        <v>1614345.62</v>
      </c>
      <c r="Q37" s="84">
        <f>Q38+Q40</f>
        <v>1597</v>
      </c>
      <c r="R37" s="134">
        <f t="shared" si="3"/>
        <v>0.99439601494396013</v>
      </c>
    </row>
    <row r="38" spans="1:18" s="114" customFormat="1" ht="66.75" customHeight="1" x14ac:dyDescent="0.2">
      <c r="A38" s="101" t="s">
        <v>414</v>
      </c>
      <c r="B38" s="315">
        <v>719</v>
      </c>
      <c r="C38" s="98" t="s">
        <v>114</v>
      </c>
      <c r="D38" s="98" t="s">
        <v>143</v>
      </c>
      <c r="E38" s="98" t="s">
        <v>151</v>
      </c>
      <c r="F38" s="98" t="s">
        <v>135</v>
      </c>
      <c r="G38" s="300">
        <f>699.3</f>
        <v>699.3</v>
      </c>
      <c r="H38" s="99" t="e">
        <f t="shared" ref="H38:M38" si="20">H39</f>
        <v>#REF!</v>
      </c>
      <c r="I38" s="99" t="e">
        <f t="shared" si="20"/>
        <v>#REF!</v>
      </c>
      <c r="J38" s="99" t="e">
        <f t="shared" si="20"/>
        <v>#REF!</v>
      </c>
      <c r="K38" s="99" t="e">
        <f t="shared" si="20"/>
        <v>#REF!</v>
      </c>
      <c r="L38" s="99" t="e">
        <f t="shared" si="20"/>
        <v>#REF!</v>
      </c>
      <c r="M38" s="99" t="e">
        <f t="shared" si="20"/>
        <v>#REF!</v>
      </c>
      <c r="N38" s="102">
        <v>1775100</v>
      </c>
      <c r="O38" s="102">
        <v>1606</v>
      </c>
      <c r="P38" s="102">
        <v>1613345.58</v>
      </c>
      <c r="Q38" s="102">
        <v>1597</v>
      </c>
      <c r="R38" s="134">
        <f t="shared" si="3"/>
        <v>0.99439601494396013</v>
      </c>
    </row>
    <row r="39" spans="1:18" s="112" customFormat="1" ht="25.5" hidden="1" x14ac:dyDescent="0.2">
      <c r="A39" s="176" t="s">
        <v>125</v>
      </c>
      <c r="B39" s="315">
        <v>719</v>
      </c>
      <c r="C39" s="98" t="s">
        <v>114</v>
      </c>
      <c r="D39" s="98" t="s">
        <v>143</v>
      </c>
      <c r="E39" s="98" t="s">
        <v>151</v>
      </c>
      <c r="F39" s="98" t="s">
        <v>126</v>
      </c>
      <c r="G39" s="299"/>
      <c r="H39" s="93" t="e">
        <f>H40+#REF!</f>
        <v>#REF!</v>
      </c>
      <c r="I39" s="93" t="e">
        <f>I40+#REF!</f>
        <v>#REF!</v>
      </c>
      <c r="J39" s="93" t="e">
        <f>J40+#REF!</f>
        <v>#REF!</v>
      </c>
      <c r="K39" s="93" t="e">
        <f>K40+#REF!</f>
        <v>#REF!</v>
      </c>
      <c r="L39" s="93" t="e">
        <f>L40+#REF!</f>
        <v>#REF!</v>
      </c>
      <c r="M39" s="93" t="e">
        <f>M40+#REF!</f>
        <v>#REF!</v>
      </c>
      <c r="N39" s="93"/>
      <c r="O39" s="102">
        <f t="shared" ref="O39" si="21">N39/1000</f>
        <v>0</v>
      </c>
      <c r="P39" s="93"/>
      <c r="Q39" s="102">
        <f t="shared" ref="Q39" si="22">P39/1000</f>
        <v>0</v>
      </c>
      <c r="R39" s="134" t="e">
        <f t="shared" si="3"/>
        <v>#DIV/0!</v>
      </c>
    </row>
    <row r="40" spans="1:18" s="112" customFormat="1" ht="55.5" hidden="1" customHeight="1" x14ac:dyDescent="0.2">
      <c r="A40" s="176" t="s">
        <v>330</v>
      </c>
      <c r="B40" s="315">
        <v>719</v>
      </c>
      <c r="C40" s="98" t="s">
        <v>114</v>
      </c>
      <c r="D40" s="98" t="s">
        <v>143</v>
      </c>
      <c r="E40" s="98" t="s">
        <v>151</v>
      </c>
      <c r="F40" s="98" t="s">
        <v>154</v>
      </c>
      <c r="G40" s="299"/>
      <c r="H40" s="93"/>
      <c r="I40" s="93"/>
      <c r="J40" s="93"/>
      <c r="K40" s="93"/>
      <c r="L40" s="93"/>
      <c r="M40" s="93"/>
      <c r="N40" s="93">
        <v>1100</v>
      </c>
      <c r="O40" s="102">
        <v>0</v>
      </c>
      <c r="P40" s="93">
        <v>1000.04</v>
      </c>
      <c r="Q40" s="102">
        <v>0</v>
      </c>
      <c r="R40" s="134" t="e">
        <f t="shared" si="3"/>
        <v>#DIV/0!</v>
      </c>
    </row>
    <row r="41" spans="1:18" s="114" customFormat="1" ht="27.75" customHeight="1" x14ac:dyDescent="0.2">
      <c r="A41" s="178" t="s">
        <v>421</v>
      </c>
      <c r="B41" s="177">
        <v>719</v>
      </c>
      <c r="C41" s="133" t="s">
        <v>114</v>
      </c>
      <c r="D41" s="133" t="s">
        <v>162</v>
      </c>
      <c r="E41" s="133"/>
      <c r="F41" s="133"/>
      <c r="G41" s="306">
        <v>0.7</v>
      </c>
      <c r="H41" s="56">
        <f t="shared" ref="H41:M41" si="23">H42</f>
        <v>0</v>
      </c>
      <c r="I41" s="56">
        <f t="shared" si="23"/>
        <v>0</v>
      </c>
      <c r="J41" s="56">
        <f t="shared" si="23"/>
        <v>0</v>
      </c>
      <c r="K41" s="56">
        <f t="shared" si="23"/>
        <v>0</v>
      </c>
      <c r="L41" s="56">
        <f t="shared" si="23"/>
        <v>0</v>
      </c>
      <c r="M41" s="56">
        <f t="shared" si="23"/>
        <v>0</v>
      </c>
      <c r="N41" s="56">
        <f t="shared" ref="N41:P42" si="24">N42</f>
        <v>295600</v>
      </c>
      <c r="O41" s="56">
        <f t="shared" si="24"/>
        <v>0</v>
      </c>
      <c r="P41" s="56">
        <f t="shared" si="24"/>
        <v>295593.94</v>
      </c>
      <c r="Q41" s="56">
        <f>Q42</f>
        <v>0</v>
      </c>
      <c r="R41" s="134">
        <v>0</v>
      </c>
    </row>
    <row r="42" spans="1:18" s="112" customFormat="1" ht="25.5" x14ac:dyDescent="0.2">
      <c r="A42" s="178" t="s">
        <v>163</v>
      </c>
      <c r="B42" s="177">
        <v>719</v>
      </c>
      <c r="C42" s="133" t="s">
        <v>114</v>
      </c>
      <c r="D42" s="133" t="s">
        <v>162</v>
      </c>
      <c r="E42" s="133" t="s">
        <v>164</v>
      </c>
      <c r="F42" s="133"/>
      <c r="G42" s="303"/>
      <c r="H42" s="84">
        <f t="shared" ref="H42:M42" si="25">H43+H44</f>
        <v>0</v>
      </c>
      <c r="I42" s="84">
        <f t="shared" si="25"/>
        <v>0</v>
      </c>
      <c r="J42" s="84">
        <f t="shared" si="25"/>
        <v>0</v>
      </c>
      <c r="K42" s="84">
        <f t="shared" si="25"/>
        <v>0</v>
      </c>
      <c r="L42" s="84">
        <f t="shared" si="25"/>
        <v>0</v>
      </c>
      <c r="M42" s="84">
        <f t="shared" si="25"/>
        <v>0</v>
      </c>
      <c r="N42" s="84">
        <f t="shared" si="24"/>
        <v>295600</v>
      </c>
      <c r="O42" s="84">
        <f t="shared" si="24"/>
        <v>0</v>
      </c>
      <c r="P42" s="84">
        <f t="shared" si="24"/>
        <v>295593.94</v>
      </c>
      <c r="Q42" s="84">
        <f>Q43</f>
        <v>0</v>
      </c>
      <c r="R42" s="134">
        <v>0</v>
      </c>
    </row>
    <row r="43" spans="1:18" s="112" customFormat="1" ht="38.25" x14ac:dyDescent="0.2">
      <c r="A43" s="178" t="s">
        <v>271</v>
      </c>
      <c r="B43" s="177">
        <v>719</v>
      </c>
      <c r="C43" s="133" t="s">
        <v>114</v>
      </c>
      <c r="D43" s="133" t="s">
        <v>162</v>
      </c>
      <c r="E43" s="133" t="s">
        <v>166</v>
      </c>
      <c r="F43" s="133"/>
      <c r="G43" s="303"/>
      <c r="H43" s="84"/>
      <c r="I43" s="84"/>
      <c r="J43" s="84"/>
      <c r="K43" s="84"/>
      <c r="L43" s="84"/>
      <c r="M43" s="84"/>
      <c r="N43" s="84">
        <f>N44+N72</f>
        <v>295600</v>
      </c>
      <c r="O43" s="84">
        <f>O44</f>
        <v>0</v>
      </c>
      <c r="P43" s="84">
        <f>P44+P72</f>
        <v>295593.94</v>
      </c>
      <c r="Q43" s="84">
        <f>Q44</f>
        <v>0</v>
      </c>
      <c r="R43" s="134">
        <v>0</v>
      </c>
    </row>
    <row r="44" spans="1:18" s="112" customFormat="1" ht="42" customHeight="1" x14ac:dyDescent="0.2">
      <c r="A44" s="101" t="s">
        <v>422</v>
      </c>
      <c r="B44" s="315">
        <v>719</v>
      </c>
      <c r="C44" s="98" t="s">
        <v>114</v>
      </c>
      <c r="D44" s="98" t="s">
        <v>162</v>
      </c>
      <c r="E44" s="98" t="s">
        <v>343</v>
      </c>
      <c r="F44" s="98" t="s">
        <v>154</v>
      </c>
      <c r="G44" s="299"/>
      <c r="H44" s="93"/>
      <c r="I44" s="93"/>
      <c r="J44" s="93"/>
      <c r="K44" s="93">
        <v>0</v>
      </c>
      <c r="L44" s="93"/>
      <c r="M44" s="93"/>
      <c r="N44" s="93">
        <v>295600</v>
      </c>
      <c r="O44" s="93"/>
      <c r="P44" s="93">
        <v>295593.94</v>
      </c>
      <c r="Q44" s="93"/>
      <c r="R44" s="134">
        <v>0</v>
      </c>
    </row>
    <row r="45" spans="1:18" s="118" customFormat="1" ht="27" hidden="1" customHeight="1" x14ac:dyDescent="0.2">
      <c r="A45" s="332" t="s">
        <v>127</v>
      </c>
      <c r="B45" s="315">
        <v>719</v>
      </c>
      <c r="C45" s="317" t="s">
        <v>114</v>
      </c>
      <c r="D45" s="317" t="s">
        <v>143</v>
      </c>
      <c r="E45" s="317" t="s">
        <v>147</v>
      </c>
      <c r="F45" s="317" t="s">
        <v>128</v>
      </c>
      <c r="G45" s="303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134" t="e">
        <f t="shared" si="3"/>
        <v>#DIV/0!</v>
      </c>
    </row>
    <row r="46" spans="1:18" s="112" customFormat="1" ht="27" hidden="1" customHeight="1" x14ac:dyDescent="0.2">
      <c r="A46" s="101" t="s">
        <v>331</v>
      </c>
      <c r="B46" s="315">
        <v>719</v>
      </c>
      <c r="C46" s="173" t="s">
        <v>114</v>
      </c>
      <c r="D46" s="173" t="s">
        <v>143</v>
      </c>
      <c r="E46" s="173" t="s">
        <v>151</v>
      </c>
      <c r="F46" s="173" t="s">
        <v>135</v>
      </c>
      <c r="G46" s="299"/>
      <c r="H46" s="93"/>
      <c r="I46" s="93"/>
      <c r="J46" s="93"/>
      <c r="K46" s="93"/>
      <c r="L46" s="93"/>
      <c r="M46" s="93"/>
      <c r="N46" s="84">
        <v>0</v>
      </c>
      <c r="O46" s="84"/>
      <c r="P46" s="84">
        <v>0</v>
      </c>
      <c r="Q46" s="84"/>
      <c r="R46" s="134" t="e">
        <f t="shared" si="3"/>
        <v>#DIV/0!</v>
      </c>
    </row>
    <row r="47" spans="1:18" s="112" customFormat="1" ht="41.25" hidden="1" customHeight="1" x14ac:dyDescent="0.2">
      <c r="A47" s="332" t="s">
        <v>136</v>
      </c>
      <c r="B47" s="315">
        <v>719</v>
      </c>
      <c r="C47" s="173" t="s">
        <v>114</v>
      </c>
      <c r="D47" s="173" t="s">
        <v>143</v>
      </c>
      <c r="E47" s="173" t="s">
        <v>147</v>
      </c>
      <c r="F47" s="173" t="s">
        <v>137</v>
      </c>
      <c r="G47" s="299"/>
      <c r="H47" s="93"/>
      <c r="I47" s="93"/>
      <c r="J47" s="93"/>
      <c r="K47" s="93"/>
      <c r="L47" s="93"/>
      <c r="M47" s="93"/>
      <c r="N47" s="84"/>
      <c r="O47" s="84"/>
      <c r="P47" s="84"/>
      <c r="Q47" s="84"/>
      <c r="R47" s="134" t="e">
        <f t="shared" si="3"/>
        <v>#DIV/0!</v>
      </c>
    </row>
    <row r="48" spans="1:18" s="112" customFormat="1" ht="54" hidden="1" customHeight="1" x14ac:dyDescent="0.2">
      <c r="A48" s="332" t="s">
        <v>152</v>
      </c>
      <c r="B48" s="315">
        <v>719</v>
      </c>
      <c r="C48" s="174" t="s">
        <v>114</v>
      </c>
      <c r="D48" s="174" t="s">
        <v>143</v>
      </c>
      <c r="E48" s="174" t="s">
        <v>147</v>
      </c>
      <c r="F48" s="174" t="s">
        <v>153</v>
      </c>
      <c r="G48" s="299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134" t="e">
        <f t="shared" si="3"/>
        <v>#DIV/0!</v>
      </c>
    </row>
    <row r="49" spans="1:18" s="112" customFormat="1" ht="40.5" hidden="1" customHeight="1" x14ac:dyDescent="0.2">
      <c r="A49" s="332" t="s">
        <v>138</v>
      </c>
      <c r="B49" s="315">
        <v>719</v>
      </c>
      <c r="C49" s="174" t="s">
        <v>114</v>
      </c>
      <c r="D49" s="174" t="s">
        <v>143</v>
      </c>
      <c r="E49" s="174" t="s">
        <v>147</v>
      </c>
      <c r="F49" s="174" t="s">
        <v>139</v>
      </c>
      <c r="G49" s="299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134" t="e">
        <f t="shared" si="3"/>
        <v>#DIV/0!</v>
      </c>
    </row>
    <row r="50" spans="1:18" s="111" customFormat="1" hidden="1" x14ac:dyDescent="0.2">
      <c r="A50" s="332" t="s">
        <v>202</v>
      </c>
      <c r="B50" s="315">
        <v>719</v>
      </c>
      <c r="C50" s="173" t="s">
        <v>114</v>
      </c>
      <c r="D50" s="173" t="s">
        <v>143</v>
      </c>
      <c r="E50" s="318" t="s">
        <v>147</v>
      </c>
      <c r="F50" s="318" t="s">
        <v>154</v>
      </c>
      <c r="G50" s="297"/>
      <c r="H50" s="83">
        <f t="shared" ref="H50:M51" si="26">H51</f>
        <v>0</v>
      </c>
      <c r="I50" s="83">
        <f t="shared" si="26"/>
        <v>0</v>
      </c>
      <c r="J50" s="83">
        <f t="shared" si="26"/>
        <v>0</v>
      </c>
      <c r="K50" s="83">
        <f>K51</f>
        <v>0</v>
      </c>
      <c r="L50" s="83">
        <f t="shared" si="26"/>
        <v>0</v>
      </c>
      <c r="M50" s="83">
        <f t="shared" si="26"/>
        <v>0</v>
      </c>
      <c r="N50" s="83">
        <v>0</v>
      </c>
      <c r="O50" s="83"/>
      <c r="P50" s="83">
        <v>0</v>
      </c>
      <c r="Q50" s="83"/>
      <c r="R50" s="134" t="e">
        <f t="shared" si="3"/>
        <v>#DIV/0!</v>
      </c>
    </row>
    <row r="51" spans="1:18" s="111" customFormat="1" ht="38.25" hidden="1" customHeight="1" x14ac:dyDescent="0.2">
      <c r="A51" s="332" t="s">
        <v>155</v>
      </c>
      <c r="B51" s="315">
        <v>719</v>
      </c>
      <c r="C51" s="173" t="s">
        <v>114</v>
      </c>
      <c r="D51" s="173" t="s">
        <v>143</v>
      </c>
      <c r="E51" s="318" t="s">
        <v>147</v>
      </c>
      <c r="F51" s="318" t="s">
        <v>156</v>
      </c>
      <c r="G51" s="299"/>
      <c r="H51" s="93">
        <f t="shared" si="26"/>
        <v>0</v>
      </c>
      <c r="I51" s="93">
        <f t="shared" si="26"/>
        <v>0</v>
      </c>
      <c r="J51" s="93">
        <f t="shared" si="26"/>
        <v>0</v>
      </c>
      <c r="K51" s="93">
        <f t="shared" si="26"/>
        <v>0</v>
      </c>
      <c r="L51" s="93">
        <f t="shared" si="26"/>
        <v>0</v>
      </c>
      <c r="M51" s="93">
        <f t="shared" si="26"/>
        <v>0</v>
      </c>
      <c r="N51" s="93"/>
      <c r="O51" s="93"/>
      <c r="P51" s="93"/>
      <c r="Q51" s="93"/>
      <c r="R51" s="134" t="e">
        <f t="shared" si="3"/>
        <v>#DIV/0!</v>
      </c>
    </row>
    <row r="52" spans="1:18" s="111" customFormat="1" ht="17.25" hidden="1" customHeight="1" x14ac:dyDescent="0.2">
      <c r="A52" s="332" t="s">
        <v>157</v>
      </c>
      <c r="B52" s="315">
        <v>719</v>
      </c>
      <c r="C52" s="317" t="s">
        <v>114</v>
      </c>
      <c r="D52" s="317" t="s">
        <v>143</v>
      </c>
      <c r="E52" s="317" t="s">
        <v>147</v>
      </c>
      <c r="F52" s="317" t="s">
        <v>158</v>
      </c>
      <c r="G52" s="299"/>
      <c r="H52" s="93">
        <f t="shared" ref="H52:M52" si="27">H53+H57</f>
        <v>0</v>
      </c>
      <c r="I52" s="93">
        <f t="shared" si="27"/>
        <v>0</v>
      </c>
      <c r="J52" s="93">
        <f t="shared" si="27"/>
        <v>0</v>
      </c>
      <c r="K52" s="93">
        <f t="shared" si="27"/>
        <v>0</v>
      </c>
      <c r="L52" s="93">
        <f t="shared" si="27"/>
        <v>0</v>
      </c>
      <c r="M52" s="93">
        <f t="shared" si="27"/>
        <v>0</v>
      </c>
      <c r="N52" s="93"/>
      <c r="O52" s="93"/>
      <c r="P52" s="93"/>
      <c r="Q52" s="93"/>
      <c r="R52" s="134" t="e">
        <f t="shared" si="3"/>
        <v>#DIV/0!</v>
      </c>
    </row>
    <row r="53" spans="1:18" s="111" customFormat="1" ht="25.5" hidden="1" x14ac:dyDescent="0.2">
      <c r="A53" s="332" t="s">
        <v>159</v>
      </c>
      <c r="B53" s="315">
        <v>719</v>
      </c>
      <c r="C53" s="317" t="s">
        <v>114</v>
      </c>
      <c r="D53" s="317" t="s">
        <v>143</v>
      </c>
      <c r="E53" s="317" t="s">
        <v>147</v>
      </c>
      <c r="F53" s="317" t="s">
        <v>160</v>
      </c>
      <c r="G53" s="299"/>
      <c r="H53" s="93">
        <f t="shared" ref="H53:M55" si="28">H54</f>
        <v>0</v>
      </c>
      <c r="I53" s="93">
        <f t="shared" si="28"/>
        <v>0</v>
      </c>
      <c r="J53" s="93">
        <f t="shared" si="28"/>
        <v>0</v>
      </c>
      <c r="K53" s="93">
        <f t="shared" si="28"/>
        <v>0</v>
      </c>
      <c r="L53" s="93">
        <f t="shared" si="28"/>
        <v>0</v>
      </c>
      <c r="M53" s="93">
        <f t="shared" si="28"/>
        <v>0</v>
      </c>
      <c r="N53" s="93"/>
      <c r="O53" s="93"/>
      <c r="P53" s="93"/>
      <c r="Q53" s="93"/>
      <c r="R53" s="134" t="e">
        <f t="shared" si="3"/>
        <v>#DIV/0!</v>
      </c>
    </row>
    <row r="54" spans="1:18" s="111" customFormat="1" hidden="1" x14ac:dyDescent="0.2">
      <c r="A54" s="109" t="s">
        <v>169</v>
      </c>
      <c r="B54" s="315">
        <v>719</v>
      </c>
      <c r="C54" s="319" t="s">
        <v>114</v>
      </c>
      <c r="D54" s="319" t="s">
        <v>170</v>
      </c>
      <c r="E54" s="319"/>
      <c r="F54" s="319"/>
      <c r="G54" s="299"/>
      <c r="H54" s="93">
        <f t="shared" si="28"/>
        <v>0</v>
      </c>
      <c r="I54" s="93">
        <f t="shared" si="28"/>
        <v>0</v>
      </c>
      <c r="J54" s="93">
        <f t="shared" si="28"/>
        <v>0</v>
      </c>
      <c r="K54" s="93">
        <f t="shared" si="28"/>
        <v>0</v>
      </c>
      <c r="L54" s="93">
        <f t="shared" si="28"/>
        <v>0</v>
      </c>
      <c r="M54" s="93">
        <f t="shared" si="28"/>
        <v>0</v>
      </c>
      <c r="N54" s="93">
        <f>N55</f>
        <v>0</v>
      </c>
      <c r="O54" s="93"/>
      <c r="P54" s="93">
        <f>P55</f>
        <v>0</v>
      </c>
      <c r="Q54" s="93"/>
      <c r="R54" s="134" t="e">
        <f t="shared" si="3"/>
        <v>#DIV/0!</v>
      </c>
    </row>
    <row r="55" spans="1:18" s="111" customFormat="1" ht="38.25" hidden="1" x14ac:dyDescent="0.2">
      <c r="A55" s="101" t="s">
        <v>332</v>
      </c>
      <c r="B55" s="315">
        <v>719</v>
      </c>
      <c r="C55" s="318" t="s">
        <v>114</v>
      </c>
      <c r="D55" s="318" t="s">
        <v>170</v>
      </c>
      <c r="E55" s="318" t="s">
        <v>333</v>
      </c>
      <c r="F55" s="318"/>
      <c r="G55" s="299"/>
      <c r="H55" s="93">
        <f t="shared" si="28"/>
        <v>0</v>
      </c>
      <c r="I55" s="93">
        <f t="shared" si="28"/>
        <v>0</v>
      </c>
      <c r="J55" s="93">
        <f t="shared" si="28"/>
        <v>0</v>
      </c>
      <c r="K55" s="93">
        <f t="shared" si="28"/>
        <v>0</v>
      </c>
      <c r="L55" s="93">
        <f t="shared" si="28"/>
        <v>0</v>
      </c>
      <c r="M55" s="93">
        <f t="shared" si="28"/>
        <v>0</v>
      </c>
      <c r="N55" s="93">
        <f>N56</f>
        <v>0</v>
      </c>
      <c r="O55" s="93"/>
      <c r="P55" s="93">
        <f>P56</f>
        <v>0</v>
      </c>
      <c r="Q55" s="93"/>
      <c r="R55" s="134" t="e">
        <f t="shared" si="3"/>
        <v>#DIV/0!</v>
      </c>
    </row>
    <row r="56" spans="1:18" s="111" customFormat="1" ht="51" hidden="1" x14ac:dyDescent="0.2">
      <c r="A56" s="101" t="s">
        <v>194</v>
      </c>
      <c r="B56" s="315">
        <v>719</v>
      </c>
      <c r="C56" s="318" t="s">
        <v>114</v>
      </c>
      <c r="D56" s="318" t="s">
        <v>170</v>
      </c>
      <c r="E56" s="318" t="s">
        <v>334</v>
      </c>
      <c r="F56" s="318"/>
      <c r="G56" s="299"/>
      <c r="H56" s="93"/>
      <c r="I56" s="93"/>
      <c r="J56" s="93"/>
      <c r="K56" s="93"/>
      <c r="L56" s="93"/>
      <c r="M56" s="93"/>
      <c r="N56" s="93">
        <f>N57+N61</f>
        <v>0</v>
      </c>
      <c r="O56" s="93"/>
      <c r="P56" s="93">
        <f>P57+P61</f>
        <v>0</v>
      </c>
      <c r="Q56" s="93"/>
      <c r="R56" s="134" t="e">
        <f t="shared" si="3"/>
        <v>#DIV/0!</v>
      </c>
    </row>
    <row r="57" spans="1:18" s="111" customFormat="1" ht="24" hidden="1" customHeight="1" x14ac:dyDescent="0.2">
      <c r="A57" s="176" t="s">
        <v>335</v>
      </c>
      <c r="B57" s="315">
        <v>719</v>
      </c>
      <c r="C57" s="318" t="s">
        <v>114</v>
      </c>
      <c r="D57" s="318" t="s">
        <v>170</v>
      </c>
      <c r="E57" s="318" t="s">
        <v>336</v>
      </c>
      <c r="F57" s="318" t="s">
        <v>135</v>
      </c>
      <c r="G57" s="299"/>
      <c r="H57" s="93">
        <f t="shared" ref="H57:M58" si="29">H58</f>
        <v>0</v>
      </c>
      <c r="I57" s="93">
        <f t="shared" si="29"/>
        <v>0</v>
      </c>
      <c r="J57" s="93">
        <f t="shared" si="29"/>
        <v>0</v>
      </c>
      <c r="K57" s="93">
        <f t="shared" si="29"/>
        <v>0</v>
      </c>
      <c r="L57" s="93">
        <f t="shared" si="29"/>
        <v>0</v>
      </c>
      <c r="M57" s="93">
        <f t="shared" si="29"/>
        <v>0</v>
      </c>
      <c r="N57" s="93">
        <v>0</v>
      </c>
      <c r="O57" s="93"/>
      <c r="P57" s="93">
        <v>0</v>
      </c>
      <c r="Q57" s="93"/>
      <c r="R57" s="134" t="e">
        <f t="shared" si="3"/>
        <v>#DIV/0!</v>
      </c>
    </row>
    <row r="58" spans="1:18" s="111" customFormat="1" ht="24" hidden="1" customHeight="1" x14ac:dyDescent="0.2">
      <c r="A58" s="176" t="s">
        <v>177</v>
      </c>
      <c r="B58" s="315">
        <v>719</v>
      </c>
      <c r="C58" s="318" t="s">
        <v>114</v>
      </c>
      <c r="D58" s="318" t="s">
        <v>170</v>
      </c>
      <c r="E58" s="318" t="s">
        <v>336</v>
      </c>
      <c r="F58" s="318" t="s">
        <v>135</v>
      </c>
      <c r="G58" s="299"/>
      <c r="H58" s="93">
        <f t="shared" si="29"/>
        <v>0</v>
      </c>
      <c r="I58" s="93">
        <f t="shared" si="29"/>
        <v>0</v>
      </c>
      <c r="J58" s="93">
        <f t="shared" si="29"/>
        <v>0</v>
      </c>
      <c r="K58" s="93">
        <f t="shared" si="29"/>
        <v>0</v>
      </c>
      <c r="L58" s="93">
        <f t="shared" si="29"/>
        <v>0</v>
      </c>
      <c r="M58" s="93">
        <f t="shared" si="29"/>
        <v>0</v>
      </c>
      <c r="N58" s="93">
        <v>0</v>
      </c>
      <c r="O58" s="93"/>
      <c r="P58" s="93">
        <v>0</v>
      </c>
      <c r="Q58" s="93"/>
      <c r="R58" s="134" t="e">
        <f t="shared" si="3"/>
        <v>#DIV/0!</v>
      </c>
    </row>
    <row r="59" spans="1:18" s="111" customFormat="1" ht="38.25" hidden="1" x14ac:dyDescent="0.2">
      <c r="A59" s="176" t="s">
        <v>136</v>
      </c>
      <c r="B59" s="315">
        <v>719</v>
      </c>
      <c r="C59" s="318" t="s">
        <v>114</v>
      </c>
      <c r="D59" s="318" t="s">
        <v>170</v>
      </c>
      <c r="E59" s="318" t="s">
        <v>176</v>
      </c>
      <c r="F59" s="318" t="s">
        <v>137</v>
      </c>
      <c r="G59" s="299"/>
      <c r="H59" s="93">
        <f>H54</f>
        <v>0</v>
      </c>
      <c r="I59" s="93">
        <f>I54</f>
        <v>0</v>
      </c>
      <c r="J59" s="93">
        <f>J54</f>
        <v>0</v>
      </c>
      <c r="K59" s="93"/>
      <c r="L59" s="93">
        <f>L54</f>
        <v>0</v>
      </c>
      <c r="M59" s="93">
        <f>M54</f>
        <v>0</v>
      </c>
      <c r="N59" s="93"/>
      <c r="O59" s="93"/>
      <c r="P59" s="93"/>
      <c r="Q59" s="93"/>
      <c r="R59" s="134" t="e">
        <f t="shared" si="3"/>
        <v>#DIV/0!</v>
      </c>
    </row>
    <row r="60" spans="1:18" s="89" customFormat="1" ht="20.25" hidden="1" customHeight="1" x14ac:dyDescent="0.25">
      <c r="A60" s="176" t="s">
        <v>138</v>
      </c>
      <c r="B60" s="315">
        <v>719</v>
      </c>
      <c r="C60" s="318" t="s">
        <v>114</v>
      </c>
      <c r="D60" s="318" t="s">
        <v>170</v>
      </c>
      <c r="E60" s="318" t="s">
        <v>176</v>
      </c>
      <c r="F60" s="318" t="s">
        <v>139</v>
      </c>
      <c r="G60" s="298">
        <f t="shared" ref="G60:P65" si="30">G61</f>
        <v>154.1</v>
      </c>
      <c r="H60" s="88">
        <f t="shared" si="30"/>
        <v>0</v>
      </c>
      <c r="I60" s="88">
        <f t="shared" si="30"/>
        <v>0</v>
      </c>
      <c r="J60" s="88">
        <f t="shared" si="30"/>
        <v>0</v>
      </c>
      <c r="K60" s="88">
        <f t="shared" si="30"/>
        <v>-15</v>
      </c>
      <c r="L60" s="88">
        <f t="shared" si="30"/>
        <v>0</v>
      </c>
      <c r="M60" s="88">
        <f t="shared" si="30"/>
        <v>0</v>
      </c>
      <c r="N60" s="80"/>
      <c r="O60" s="80"/>
      <c r="P60" s="80"/>
      <c r="Q60" s="80"/>
      <c r="R60" s="134" t="e">
        <f t="shared" si="3"/>
        <v>#DIV/0!</v>
      </c>
    </row>
    <row r="61" spans="1:18" s="66" customFormat="1" ht="22.5" hidden="1" customHeight="1" x14ac:dyDescent="0.2">
      <c r="A61" s="176" t="s">
        <v>337</v>
      </c>
      <c r="B61" s="315">
        <v>719</v>
      </c>
      <c r="C61" s="318" t="s">
        <v>114</v>
      </c>
      <c r="D61" s="318" t="s">
        <v>170</v>
      </c>
      <c r="E61" s="318" t="s">
        <v>338</v>
      </c>
      <c r="F61" s="318" t="s">
        <v>181</v>
      </c>
      <c r="G61" s="296">
        <f>G64</f>
        <v>154.1</v>
      </c>
      <c r="H61" s="80">
        <f t="shared" si="30"/>
        <v>0</v>
      </c>
      <c r="I61" s="80">
        <f t="shared" si="30"/>
        <v>0</v>
      </c>
      <c r="J61" s="80">
        <f t="shared" si="30"/>
        <v>0</v>
      </c>
      <c r="K61" s="80">
        <f t="shared" si="30"/>
        <v>-15</v>
      </c>
      <c r="L61" s="80">
        <f t="shared" si="30"/>
        <v>0</v>
      </c>
      <c r="M61" s="80">
        <f t="shared" si="30"/>
        <v>0</v>
      </c>
      <c r="N61" s="80">
        <v>0</v>
      </c>
      <c r="O61" s="80"/>
      <c r="P61" s="80">
        <v>0</v>
      </c>
      <c r="Q61" s="80"/>
      <c r="R61" s="134" t="e">
        <f t="shared" si="3"/>
        <v>#DIV/0!</v>
      </c>
    </row>
    <row r="62" spans="1:18" s="111" customFormat="1" ht="39" hidden="1" customHeight="1" x14ac:dyDescent="0.2">
      <c r="A62" s="176" t="s">
        <v>180</v>
      </c>
      <c r="B62" s="315">
        <v>719</v>
      </c>
      <c r="C62" s="318" t="s">
        <v>114</v>
      </c>
      <c r="D62" s="318" t="s">
        <v>170</v>
      </c>
      <c r="E62" s="318" t="s">
        <v>338</v>
      </c>
      <c r="F62" s="318" t="s">
        <v>181</v>
      </c>
      <c r="G62" s="299"/>
      <c r="H62" s="93">
        <f t="shared" si="30"/>
        <v>0</v>
      </c>
      <c r="I62" s="93">
        <f t="shared" si="30"/>
        <v>0</v>
      </c>
      <c r="J62" s="93">
        <f t="shared" si="30"/>
        <v>0</v>
      </c>
      <c r="K62" s="93">
        <f t="shared" si="30"/>
        <v>-15</v>
      </c>
      <c r="L62" s="93">
        <f t="shared" si="30"/>
        <v>0</v>
      </c>
      <c r="M62" s="93">
        <f t="shared" si="30"/>
        <v>0</v>
      </c>
      <c r="N62" s="84">
        <v>0</v>
      </c>
      <c r="O62" s="84"/>
      <c r="P62" s="84">
        <v>0</v>
      </c>
      <c r="Q62" s="84"/>
      <c r="R62" s="134" t="e">
        <f t="shared" si="3"/>
        <v>#DIV/0!</v>
      </c>
    </row>
    <row r="63" spans="1:18" s="111" customFormat="1" ht="41.25" hidden="1" customHeight="1" x14ac:dyDescent="0.2">
      <c r="A63" s="332" t="s">
        <v>182</v>
      </c>
      <c r="B63" s="315">
        <v>719</v>
      </c>
      <c r="C63" s="318" t="s">
        <v>114</v>
      </c>
      <c r="D63" s="318" t="s">
        <v>170</v>
      </c>
      <c r="E63" s="318" t="s">
        <v>179</v>
      </c>
      <c r="F63" s="318" t="s">
        <v>183</v>
      </c>
      <c r="G63" s="299"/>
      <c r="H63" s="93">
        <f t="shared" si="30"/>
        <v>0</v>
      </c>
      <c r="I63" s="93">
        <f t="shared" si="30"/>
        <v>0</v>
      </c>
      <c r="J63" s="93">
        <f t="shared" si="30"/>
        <v>0</v>
      </c>
      <c r="K63" s="93">
        <f t="shared" si="30"/>
        <v>-15</v>
      </c>
      <c r="L63" s="93">
        <f t="shared" si="30"/>
        <v>0</v>
      </c>
      <c r="M63" s="93">
        <f t="shared" si="30"/>
        <v>0</v>
      </c>
      <c r="N63" s="83"/>
      <c r="O63" s="83"/>
      <c r="P63" s="83"/>
      <c r="Q63" s="83"/>
      <c r="R63" s="134" t="e">
        <f t="shared" si="3"/>
        <v>#DIV/0!</v>
      </c>
    </row>
    <row r="64" spans="1:18" s="96" customFormat="1" ht="37.5" hidden="1" customHeight="1" x14ac:dyDescent="0.2">
      <c r="A64" s="101" t="s">
        <v>339</v>
      </c>
      <c r="B64" s="315">
        <v>719</v>
      </c>
      <c r="C64" s="318" t="s">
        <v>114</v>
      </c>
      <c r="D64" s="318" t="s">
        <v>143</v>
      </c>
      <c r="E64" s="318" t="s">
        <v>151</v>
      </c>
      <c r="F64" s="318" t="s">
        <v>154</v>
      </c>
      <c r="G64" s="299">
        <v>154.1</v>
      </c>
      <c r="H64" s="93">
        <f t="shared" si="30"/>
        <v>0</v>
      </c>
      <c r="I64" s="93">
        <f t="shared" si="30"/>
        <v>0</v>
      </c>
      <c r="J64" s="93">
        <f t="shared" si="30"/>
        <v>0</v>
      </c>
      <c r="K64" s="93">
        <f>K65-15</f>
        <v>-15</v>
      </c>
      <c r="L64" s="93">
        <f t="shared" si="30"/>
        <v>0</v>
      </c>
      <c r="M64" s="93">
        <f t="shared" si="30"/>
        <v>0</v>
      </c>
      <c r="N64" s="93">
        <v>0</v>
      </c>
      <c r="O64" s="93"/>
      <c r="P64" s="93">
        <v>0</v>
      </c>
      <c r="Q64" s="93"/>
      <c r="R64" s="134" t="e">
        <f t="shared" si="3"/>
        <v>#DIV/0!</v>
      </c>
    </row>
    <row r="65" spans="1:18" s="96" customFormat="1" ht="27.75" hidden="1" customHeight="1" x14ac:dyDescent="0.25">
      <c r="A65" s="86" t="s">
        <v>184</v>
      </c>
      <c r="B65" s="315">
        <v>719</v>
      </c>
      <c r="C65" s="320" t="s">
        <v>116</v>
      </c>
      <c r="D65" s="320"/>
      <c r="E65" s="320"/>
      <c r="F65" s="320"/>
      <c r="G65" s="299"/>
      <c r="H65" s="93">
        <f t="shared" si="30"/>
        <v>0</v>
      </c>
      <c r="I65" s="93">
        <f t="shared" si="30"/>
        <v>0</v>
      </c>
      <c r="J65" s="93">
        <f t="shared" si="30"/>
        <v>0</v>
      </c>
      <c r="K65" s="93">
        <f t="shared" si="30"/>
        <v>0</v>
      </c>
      <c r="L65" s="93">
        <f t="shared" si="30"/>
        <v>0</v>
      </c>
      <c r="M65" s="93">
        <f t="shared" si="30"/>
        <v>0</v>
      </c>
      <c r="N65" s="93">
        <f t="shared" si="30"/>
        <v>0</v>
      </c>
      <c r="O65" s="93"/>
      <c r="P65" s="93">
        <f t="shared" si="30"/>
        <v>0</v>
      </c>
      <c r="Q65" s="93"/>
      <c r="R65" s="134" t="e">
        <f t="shared" si="3"/>
        <v>#DIV/0!</v>
      </c>
    </row>
    <row r="66" spans="1:18" s="112" customFormat="1" hidden="1" x14ac:dyDescent="0.2">
      <c r="A66" s="109" t="s">
        <v>185</v>
      </c>
      <c r="B66" s="315">
        <v>719</v>
      </c>
      <c r="C66" s="319" t="s">
        <v>116</v>
      </c>
      <c r="D66" s="319" t="s">
        <v>186</v>
      </c>
      <c r="E66" s="319"/>
      <c r="F66" s="319"/>
      <c r="G66" s="299"/>
      <c r="H66" s="93">
        <f t="shared" ref="H66:M66" si="31">H72+H68</f>
        <v>0</v>
      </c>
      <c r="I66" s="93">
        <f t="shared" si="31"/>
        <v>0</v>
      </c>
      <c r="J66" s="93">
        <f t="shared" si="31"/>
        <v>0</v>
      </c>
      <c r="K66" s="93"/>
      <c r="L66" s="93">
        <f t="shared" si="31"/>
        <v>0</v>
      </c>
      <c r="M66" s="93">
        <f t="shared" si="31"/>
        <v>0</v>
      </c>
      <c r="N66" s="93">
        <f>N69</f>
        <v>0</v>
      </c>
      <c r="O66" s="93"/>
      <c r="P66" s="93">
        <f>P69</f>
        <v>0</v>
      </c>
      <c r="Q66" s="93"/>
      <c r="R66" s="134" t="e">
        <f t="shared" si="3"/>
        <v>#DIV/0!</v>
      </c>
    </row>
    <row r="67" spans="1:18" s="112" customFormat="1" ht="37.5" hidden="1" customHeight="1" x14ac:dyDescent="0.2">
      <c r="A67" s="332" t="s">
        <v>144</v>
      </c>
      <c r="B67" s="315">
        <v>719</v>
      </c>
      <c r="C67" s="318" t="s">
        <v>116</v>
      </c>
      <c r="D67" s="318" t="s">
        <v>186</v>
      </c>
      <c r="E67" s="318" t="s">
        <v>145</v>
      </c>
      <c r="F67" s="318"/>
      <c r="G67" s="299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134" t="e">
        <f t="shared" si="3"/>
        <v>#DIV/0!</v>
      </c>
    </row>
    <row r="68" spans="1:18" s="124" customFormat="1" ht="39" hidden="1" x14ac:dyDescent="0.25">
      <c r="A68" s="332" t="s">
        <v>340</v>
      </c>
      <c r="B68" s="315">
        <v>719</v>
      </c>
      <c r="C68" s="318" t="s">
        <v>116</v>
      </c>
      <c r="D68" s="318" t="s">
        <v>186</v>
      </c>
      <c r="E68" s="318" t="s">
        <v>188</v>
      </c>
      <c r="F68" s="318"/>
      <c r="G68" s="304"/>
      <c r="H68" s="123">
        <f t="shared" ref="H68:M74" si="32">H69</f>
        <v>0</v>
      </c>
      <c r="I68" s="123">
        <f t="shared" si="32"/>
        <v>0</v>
      </c>
      <c r="J68" s="123">
        <f t="shared" si="32"/>
        <v>0</v>
      </c>
      <c r="K68" s="123">
        <f t="shared" si="32"/>
        <v>0</v>
      </c>
      <c r="L68" s="123">
        <f t="shared" si="32"/>
        <v>0</v>
      </c>
      <c r="M68" s="123">
        <f t="shared" si="32"/>
        <v>0</v>
      </c>
      <c r="N68" s="123"/>
      <c r="O68" s="123"/>
      <c r="P68" s="123"/>
      <c r="Q68" s="123"/>
      <c r="R68" s="134" t="e">
        <f t="shared" si="3"/>
        <v>#DIV/0!</v>
      </c>
    </row>
    <row r="69" spans="1:18" s="125" customFormat="1" ht="165.75" hidden="1" x14ac:dyDescent="0.2">
      <c r="A69" s="101" t="s">
        <v>341</v>
      </c>
      <c r="B69" s="315">
        <v>719</v>
      </c>
      <c r="C69" s="173" t="s">
        <v>116</v>
      </c>
      <c r="D69" s="173" t="s">
        <v>186</v>
      </c>
      <c r="E69" s="318" t="s">
        <v>342</v>
      </c>
      <c r="F69" s="173" t="s">
        <v>135</v>
      </c>
      <c r="G69" s="297"/>
      <c r="H69" s="83">
        <f t="shared" si="32"/>
        <v>0</v>
      </c>
      <c r="I69" s="83">
        <f t="shared" si="32"/>
        <v>0</v>
      </c>
      <c r="J69" s="83">
        <f t="shared" si="32"/>
        <v>0</v>
      </c>
      <c r="K69" s="83">
        <f t="shared" si="32"/>
        <v>0</v>
      </c>
      <c r="L69" s="83">
        <f t="shared" si="32"/>
        <v>0</v>
      </c>
      <c r="M69" s="83">
        <f t="shared" si="32"/>
        <v>0</v>
      </c>
      <c r="N69" s="83">
        <v>0</v>
      </c>
      <c r="O69" s="83"/>
      <c r="P69" s="83">
        <v>0</v>
      </c>
      <c r="Q69" s="83"/>
      <c r="R69" s="134" t="e">
        <f t="shared" si="3"/>
        <v>#DIV/0!</v>
      </c>
    </row>
    <row r="70" spans="1:18" s="111" customFormat="1" ht="38.25" hidden="1" customHeight="1" x14ac:dyDescent="0.2">
      <c r="A70" s="332" t="s">
        <v>125</v>
      </c>
      <c r="B70" s="315">
        <v>719</v>
      </c>
      <c r="C70" s="173" t="s">
        <v>116</v>
      </c>
      <c r="D70" s="173" t="s">
        <v>186</v>
      </c>
      <c r="E70" s="318" t="s">
        <v>188</v>
      </c>
      <c r="F70" s="173" t="s">
        <v>126</v>
      </c>
      <c r="G70" s="299"/>
      <c r="H70" s="93">
        <f t="shared" si="32"/>
        <v>0</v>
      </c>
      <c r="I70" s="93">
        <f t="shared" si="32"/>
        <v>0</v>
      </c>
      <c r="J70" s="93">
        <f t="shared" si="32"/>
        <v>0</v>
      </c>
      <c r="K70" s="93">
        <f t="shared" si="32"/>
        <v>0</v>
      </c>
      <c r="L70" s="93">
        <f t="shared" si="32"/>
        <v>0</v>
      </c>
      <c r="M70" s="93">
        <f t="shared" si="32"/>
        <v>0</v>
      </c>
      <c r="N70" s="93"/>
      <c r="O70" s="93"/>
      <c r="P70" s="93"/>
      <c r="Q70" s="93"/>
      <c r="R70" s="134" t="e">
        <f t="shared" si="3"/>
        <v>#DIV/0!</v>
      </c>
    </row>
    <row r="71" spans="1:18" s="111" customFormat="1" ht="33" hidden="1" customHeight="1" x14ac:dyDescent="0.2">
      <c r="A71" s="332" t="s">
        <v>149</v>
      </c>
      <c r="B71" s="315">
        <v>719</v>
      </c>
      <c r="C71" s="174" t="s">
        <v>116</v>
      </c>
      <c r="D71" s="174" t="s">
        <v>186</v>
      </c>
      <c r="E71" s="174" t="s">
        <v>188</v>
      </c>
      <c r="F71" s="174" t="s">
        <v>150</v>
      </c>
      <c r="G71" s="299"/>
      <c r="H71" s="93">
        <f t="shared" si="32"/>
        <v>0</v>
      </c>
      <c r="I71" s="93">
        <f t="shared" si="32"/>
        <v>0</v>
      </c>
      <c r="J71" s="93">
        <f t="shared" si="32"/>
        <v>0</v>
      </c>
      <c r="K71" s="93">
        <f t="shared" si="32"/>
        <v>0</v>
      </c>
      <c r="L71" s="93">
        <f t="shared" si="32"/>
        <v>0</v>
      </c>
      <c r="M71" s="93">
        <f t="shared" si="32"/>
        <v>0</v>
      </c>
      <c r="N71" s="93"/>
      <c r="O71" s="93"/>
      <c r="P71" s="93"/>
      <c r="Q71" s="93"/>
      <c r="R71" s="134" t="e">
        <f t="shared" si="3"/>
        <v>#DIV/0!</v>
      </c>
    </row>
    <row r="72" spans="1:18" s="126" customFormat="1" ht="38.25" hidden="1" x14ac:dyDescent="0.2">
      <c r="A72" s="333" t="s">
        <v>168</v>
      </c>
      <c r="B72" s="315">
        <v>719</v>
      </c>
      <c r="C72" s="321" t="s">
        <v>114</v>
      </c>
      <c r="D72" s="321" t="s">
        <v>162</v>
      </c>
      <c r="E72" s="321" t="s">
        <v>343</v>
      </c>
      <c r="F72" s="321" t="s">
        <v>135</v>
      </c>
      <c r="G72" s="299"/>
      <c r="H72" s="93">
        <f t="shared" si="32"/>
        <v>0</v>
      </c>
      <c r="I72" s="93">
        <f t="shared" si="32"/>
        <v>0</v>
      </c>
      <c r="J72" s="93">
        <f t="shared" si="32"/>
        <v>0</v>
      </c>
      <c r="K72" s="93">
        <f t="shared" si="32"/>
        <v>0</v>
      </c>
      <c r="L72" s="93">
        <f t="shared" si="32"/>
        <v>0</v>
      </c>
      <c r="M72" s="93">
        <f t="shared" si="32"/>
        <v>0</v>
      </c>
      <c r="N72" s="93">
        <v>0</v>
      </c>
      <c r="O72" s="93"/>
      <c r="P72" s="93">
        <v>0</v>
      </c>
      <c r="Q72" s="93"/>
      <c r="R72" s="134" t="e">
        <f t="shared" si="3"/>
        <v>#DIV/0!</v>
      </c>
    </row>
    <row r="73" spans="1:18" s="354" customFormat="1" ht="13.5" x14ac:dyDescent="0.25">
      <c r="A73" s="186" t="s">
        <v>184</v>
      </c>
      <c r="B73" s="350">
        <v>719</v>
      </c>
      <c r="C73" s="129" t="s">
        <v>116</v>
      </c>
      <c r="D73" s="129"/>
      <c r="E73" s="129"/>
      <c r="F73" s="129"/>
      <c r="G73" s="351"/>
      <c r="H73" s="352">
        <f t="shared" si="32"/>
        <v>0</v>
      </c>
      <c r="I73" s="352">
        <f t="shared" si="32"/>
        <v>0</v>
      </c>
      <c r="J73" s="352">
        <f t="shared" si="32"/>
        <v>0</v>
      </c>
      <c r="K73" s="352">
        <f t="shared" si="32"/>
        <v>0</v>
      </c>
      <c r="L73" s="352">
        <f t="shared" si="32"/>
        <v>0</v>
      </c>
      <c r="M73" s="352">
        <f t="shared" si="32"/>
        <v>0</v>
      </c>
      <c r="N73" s="352">
        <f t="shared" ref="N73:Q76" si="33">N74</f>
        <v>182900</v>
      </c>
      <c r="O73" s="352">
        <f t="shared" si="33"/>
        <v>200.4</v>
      </c>
      <c r="P73" s="352">
        <f t="shared" si="33"/>
        <v>109890.66</v>
      </c>
      <c r="Q73" s="352">
        <f t="shared" si="33"/>
        <v>198.3</v>
      </c>
      <c r="R73" s="134">
        <f t="shared" si="3"/>
        <v>0.98952095808383234</v>
      </c>
    </row>
    <row r="74" spans="1:18" s="347" customFormat="1" x14ac:dyDescent="0.2">
      <c r="A74" s="178" t="s">
        <v>185</v>
      </c>
      <c r="B74" s="177">
        <v>719</v>
      </c>
      <c r="C74" s="133" t="s">
        <v>116</v>
      </c>
      <c r="D74" s="133" t="s">
        <v>186</v>
      </c>
      <c r="E74" s="133"/>
      <c r="F74" s="133"/>
      <c r="G74" s="303"/>
      <c r="H74" s="84">
        <f t="shared" si="32"/>
        <v>0</v>
      </c>
      <c r="I74" s="84">
        <f t="shared" si="32"/>
        <v>0</v>
      </c>
      <c r="J74" s="84">
        <f t="shared" si="32"/>
        <v>0</v>
      </c>
      <c r="K74" s="84">
        <f t="shared" si="32"/>
        <v>0</v>
      </c>
      <c r="L74" s="84">
        <f t="shared" si="32"/>
        <v>0</v>
      </c>
      <c r="M74" s="84">
        <f t="shared" si="32"/>
        <v>0</v>
      </c>
      <c r="N74" s="84">
        <f t="shared" si="33"/>
        <v>182900</v>
      </c>
      <c r="O74" s="84">
        <f t="shared" si="33"/>
        <v>200.4</v>
      </c>
      <c r="P74" s="84">
        <f t="shared" si="33"/>
        <v>109890.66</v>
      </c>
      <c r="Q74" s="84">
        <f t="shared" si="33"/>
        <v>198.3</v>
      </c>
      <c r="R74" s="134">
        <f t="shared" si="3"/>
        <v>0.98952095808383234</v>
      </c>
    </row>
    <row r="75" spans="1:18" s="347" customFormat="1" ht="38.25" x14ac:dyDescent="0.2">
      <c r="A75" s="178" t="s">
        <v>326</v>
      </c>
      <c r="B75" s="177">
        <v>719</v>
      </c>
      <c r="C75" s="133" t="s">
        <v>116</v>
      </c>
      <c r="D75" s="133" t="s">
        <v>186</v>
      </c>
      <c r="E75" s="133" t="s">
        <v>344</v>
      </c>
      <c r="F75" s="133"/>
      <c r="G75" s="303"/>
      <c r="H75" s="84"/>
      <c r="I75" s="84"/>
      <c r="J75" s="84"/>
      <c r="K75" s="84"/>
      <c r="L75" s="84"/>
      <c r="M75" s="84">
        <v>0</v>
      </c>
      <c r="N75" s="84">
        <f>N76</f>
        <v>182900</v>
      </c>
      <c r="O75" s="84">
        <f t="shared" si="33"/>
        <v>200.4</v>
      </c>
      <c r="P75" s="84">
        <f t="shared" si="33"/>
        <v>109890.66</v>
      </c>
      <c r="Q75" s="84">
        <f t="shared" si="33"/>
        <v>198.3</v>
      </c>
      <c r="R75" s="134">
        <f t="shared" si="3"/>
        <v>0.98952095808383234</v>
      </c>
    </row>
    <row r="76" spans="1:18" s="353" customFormat="1" ht="39" x14ac:dyDescent="0.25">
      <c r="A76" s="178" t="s">
        <v>329</v>
      </c>
      <c r="B76" s="177">
        <v>719</v>
      </c>
      <c r="C76" s="133" t="s">
        <v>116</v>
      </c>
      <c r="D76" s="133" t="s">
        <v>186</v>
      </c>
      <c r="E76" s="133" t="s">
        <v>345</v>
      </c>
      <c r="F76" s="133"/>
      <c r="G76" s="351"/>
      <c r="H76" s="352">
        <f t="shared" ref="H76:M76" si="34">H77+H83</f>
        <v>0</v>
      </c>
      <c r="I76" s="352">
        <f t="shared" si="34"/>
        <v>0</v>
      </c>
      <c r="J76" s="352">
        <f t="shared" si="34"/>
        <v>0</v>
      </c>
      <c r="K76" s="352">
        <f t="shared" si="34"/>
        <v>0</v>
      </c>
      <c r="L76" s="352">
        <f t="shared" si="34"/>
        <v>0</v>
      </c>
      <c r="M76" s="352">
        <f t="shared" si="34"/>
        <v>0</v>
      </c>
      <c r="N76" s="84">
        <f>N77</f>
        <v>182900</v>
      </c>
      <c r="O76" s="84">
        <f t="shared" si="33"/>
        <v>200.4</v>
      </c>
      <c r="P76" s="84">
        <f t="shared" si="33"/>
        <v>109890.66</v>
      </c>
      <c r="Q76" s="84">
        <f t="shared" si="33"/>
        <v>198.3</v>
      </c>
      <c r="R76" s="134">
        <f t="shared" si="3"/>
        <v>0.98952095808383234</v>
      </c>
    </row>
    <row r="77" spans="1:18" s="111" customFormat="1" ht="63.75" x14ac:dyDescent="0.2">
      <c r="A77" s="113" t="s">
        <v>346</v>
      </c>
      <c r="B77" s="315">
        <v>719</v>
      </c>
      <c r="C77" s="98" t="s">
        <v>116</v>
      </c>
      <c r="D77" s="98" t="s">
        <v>186</v>
      </c>
      <c r="E77" s="98" t="s">
        <v>342</v>
      </c>
      <c r="F77" s="98" t="s">
        <v>135</v>
      </c>
      <c r="G77" s="297"/>
      <c r="H77" s="83">
        <f t="shared" ref="H77:M81" si="35">H78</f>
        <v>0</v>
      </c>
      <c r="I77" s="83">
        <f t="shared" si="35"/>
        <v>0</v>
      </c>
      <c r="J77" s="83">
        <f t="shared" si="35"/>
        <v>0</v>
      </c>
      <c r="K77" s="83">
        <f t="shared" si="35"/>
        <v>0</v>
      </c>
      <c r="L77" s="83">
        <f t="shared" si="35"/>
        <v>0</v>
      </c>
      <c r="M77" s="83">
        <f t="shared" si="35"/>
        <v>0</v>
      </c>
      <c r="N77" s="326">
        <v>182900</v>
      </c>
      <c r="O77" s="326">
        <v>200.4</v>
      </c>
      <c r="P77" s="326">
        <v>109890.66</v>
      </c>
      <c r="Q77" s="326">
        <v>198.3</v>
      </c>
      <c r="R77" s="134">
        <f t="shared" ref="R77:R130" si="36">Q77/O77</f>
        <v>0.98952095808383234</v>
      </c>
    </row>
    <row r="78" spans="1:18" s="111" customFormat="1" ht="27" hidden="1" customHeight="1" x14ac:dyDescent="0.25">
      <c r="A78" s="86" t="s">
        <v>191</v>
      </c>
      <c r="B78" s="315">
        <v>719</v>
      </c>
      <c r="C78" s="87" t="s">
        <v>186</v>
      </c>
      <c r="D78" s="87"/>
      <c r="E78" s="87"/>
      <c r="F78" s="87"/>
      <c r="G78" s="299"/>
      <c r="H78" s="93">
        <f t="shared" si="35"/>
        <v>0</v>
      </c>
      <c r="I78" s="93">
        <f t="shared" si="35"/>
        <v>0</v>
      </c>
      <c r="J78" s="93">
        <f t="shared" si="35"/>
        <v>0</v>
      </c>
      <c r="K78" s="93">
        <f t="shared" si="35"/>
        <v>0</v>
      </c>
      <c r="L78" s="93">
        <f t="shared" si="35"/>
        <v>0</v>
      </c>
      <c r="M78" s="93">
        <f t="shared" si="35"/>
        <v>0</v>
      </c>
      <c r="N78" s="123">
        <f t="shared" ref="N78:P81" si="37">N79</f>
        <v>0</v>
      </c>
      <c r="O78" s="123"/>
      <c r="P78" s="123">
        <f t="shared" si="37"/>
        <v>0</v>
      </c>
      <c r="Q78" s="123"/>
      <c r="R78" s="134" t="e">
        <f t="shared" si="36"/>
        <v>#DIV/0!</v>
      </c>
    </row>
    <row r="79" spans="1:18" s="111" customFormat="1" ht="37.5" hidden="1" customHeight="1" x14ac:dyDescent="0.25">
      <c r="A79" s="109" t="s">
        <v>192</v>
      </c>
      <c r="B79" s="315">
        <v>719</v>
      </c>
      <c r="C79" s="79" t="s">
        <v>186</v>
      </c>
      <c r="D79" s="79" t="s">
        <v>193</v>
      </c>
      <c r="E79" s="79"/>
      <c r="F79" s="79"/>
      <c r="G79" s="299"/>
      <c r="H79" s="93">
        <f t="shared" si="35"/>
        <v>0</v>
      </c>
      <c r="I79" s="93">
        <f t="shared" si="35"/>
        <v>0</v>
      </c>
      <c r="J79" s="93">
        <f t="shared" si="35"/>
        <v>0</v>
      </c>
      <c r="K79" s="93">
        <f t="shared" si="35"/>
        <v>0</v>
      </c>
      <c r="L79" s="93">
        <f t="shared" si="35"/>
        <v>0</v>
      </c>
      <c r="M79" s="93">
        <f t="shared" si="35"/>
        <v>0</v>
      </c>
      <c r="N79" s="123">
        <f t="shared" si="37"/>
        <v>0</v>
      </c>
      <c r="O79" s="123"/>
      <c r="P79" s="123">
        <f t="shared" si="37"/>
        <v>0</v>
      </c>
      <c r="Q79" s="123"/>
      <c r="R79" s="134" t="e">
        <f t="shared" si="36"/>
        <v>#DIV/0!</v>
      </c>
    </row>
    <row r="80" spans="1:18" s="96" customFormat="1" ht="39" hidden="1" x14ac:dyDescent="0.25">
      <c r="A80" s="113" t="s">
        <v>332</v>
      </c>
      <c r="B80" s="315">
        <v>719</v>
      </c>
      <c r="C80" s="106" t="s">
        <v>186</v>
      </c>
      <c r="D80" s="106" t="s">
        <v>193</v>
      </c>
      <c r="E80" s="106" t="s">
        <v>347</v>
      </c>
      <c r="F80" s="106"/>
      <c r="G80" s="299"/>
      <c r="H80" s="93">
        <f t="shared" si="35"/>
        <v>0</v>
      </c>
      <c r="I80" s="93">
        <f t="shared" si="35"/>
        <v>0</v>
      </c>
      <c r="J80" s="93">
        <f t="shared" si="35"/>
        <v>0</v>
      </c>
      <c r="K80" s="93">
        <f t="shared" si="35"/>
        <v>0</v>
      </c>
      <c r="L80" s="93">
        <f t="shared" si="35"/>
        <v>0</v>
      </c>
      <c r="M80" s="93">
        <f t="shared" si="35"/>
        <v>0</v>
      </c>
      <c r="N80" s="123">
        <f t="shared" si="37"/>
        <v>0</v>
      </c>
      <c r="O80" s="123"/>
      <c r="P80" s="123">
        <f t="shared" si="37"/>
        <v>0</v>
      </c>
      <c r="Q80" s="123"/>
      <c r="R80" s="134" t="e">
        <f t="shared" si="36"/>
        <v>#DIV/0!</v>
      </c>
    </row>
    <row r="81" spans="1:18" s="96" customFormat="1" ht="51.75" hidden="1" x14ac:dyDescent="0.25">
      <c r="A81" s="113" t="s">
        <v>194</v>
      </c>
      <c r="B81" s="315">
        <v>719</v>
      </c>
      <c r="C81" s="106" t="s">
        <v>186</v>
      </c>
      <c r="D81" s="106" t="s">
        <v>193</v>
      </c>
      <c r="E81" s="106" t="s">
        <v>334</v>
      </c>
      <c r="F81" s="106"/>
      <c r="G81" s="299"/>
      <c r="H81" s="93">
        <f t="shared" si="35"/>
        <v>0</v>
      </c>
      <c r="I81" s="93">
        <f t="shared" si="35"/>
        <v>0</v>
      </c>
      <c r="J81" s="93">
        <f t="shared" si="35"/>
        <v>0</v>
      </c>
      <c r="K81" s="93">
        <f t="shared" si="35"/>
        <v>0</v>
      </c>
      <c r="L81" s="93">
        <f t="shared" si="35"/>
        <v>0</v>
      </c>
      <c r="M81" s="93">
        <f t="shared" si="35"/>
        <v>0</v>
      </c>
      <c r="N81" s="123">
        <f t="shared" si="37"/>
        <v>0</v>
      </c>
      <c r="O81" s="123"/>
      <c r="P81" s="123">
        <f t="shared" si="37"/>
        <v>0</v>
      </c>
      <c r="Q81" s="123"/>
      <c r="R81" s="134" t="e">
        <f t="shared" si="36"/>
        <v>#DIV/0!</v>
      </c>
    </row>
    <row r="82" spans="1:18" s="96" customFormat="1" ht="39.75" hidden="1" customHeight="1" x14ac:dyDescent="0.25">
      <c r="A82" s="176" t="s">
        <v>348</v>
      </c>
      <c r="B82" s="315">
        <v>719</v>
      </c>
      <c r="C82" s="106" t="s">
        <v>186</v>
      </c>
      <c r="D82" s="106" t="s">
        <v>193</v>
      </c>
      <c r="E82" s="106" t="s">
        <v>349</v>
      </c>
      <c r="F82" s="106" t="s">
        <v>135</v>
      </c>
      <c r="G82" s="299"/>
      <c r="H82" s="93"/>
      <c r="I82" s="93"/>
      <c r="J82" s="93"/>
      <c r="K82" s="93"/>
      <c r="L82" s="93"/>
      <c r="M82" s="93"/>
      <c r="N82" s="123">
        <v>0</v>
      </c>
      <c r="O82" s="123"/>
      <c r="P82" s="123">
        <v>0</v>
      </c>
      <c r="Q82" s="123"/>
      <c r="R82" s="134" t="e">
        <f t="shared" si="36"/>
        <v>#DIV/0!</v>
      </c>
    </row>
    <row r="83" spans="1:18" s="111" customFormat="1" ht="26.25" hidden="1" x14ac:dyDescent="0.25">
      <c r="A83" s="176" t="s">
        <v>177</v>
      </c>
      <c r="B83" s="315">
        <v>719</v>
      </c>
      <c r="C83" s="106" t="s">
        <v>186</v>
      </c>
      <c r="D83" s="106" t="s">
        <v>193</v>
      </c>
      <c r="E83" s="106" t="s">
        <v>196</v>
      </c>
      <c r="F83" s="106" t="s">
        <v>135</v>
      </c>
      <c r="G83" s="297"/>
      <c r="H83" s="83">
        <f t="shared" ref="H83:M87" si="38">H84</f>
        <v>0</v>
      </c>
      <c r="I83" s="83">
        <f t="shared" si="38"/>
        <v>0</v>
      </c>
      <c r="J83" s="83">
        <f t="shared" si="38"/>
        <v>0</v>
      </c>
      <c r="K83" s="83">
        <f t="shared" si="38"/>
        <v>0</v>
      </c>
      <c r="L83" s="83">
        <f t="shared" si="38"/>
        <v>0</v>
      </c>
      <c r="M83" s="83">
        <f t="shared" si="38"/>
        <v>0</v>
      </c>
      <c r="N83" s="123">
        <v>0</v>
      </c>
      <c r="O83" s="123"/>
      <c r="P83" s="123">
        <v>0</v>
      </c>
      <c r="Q83" s="123"/>
      <c r="R83" s="134" t="e">
        <f t="shared" si="36"/>
        <v>#DIV/0!</v>
      </c>
    </row>
    <row r="84" spans="1:18" s="96" customFormat="1" ht="38.25" hidden="1" x14ac:dyDescent="0.2">
      <c r="A84" s="313" t="s">
        <v>136</v>
      </c>
      <c r="B84" s="315">
        <v>719</v>
      </c>
      <c r="C84" s="173" t="s">
        <v>186</v>
      </c>
      <c r="D84" s="173" t="s">
        <v>193</v>
      </c>
      <c r="E84" s="173" t="s">
        <v>196</v>
      </c>
      <c r="F84" s="318" t="s">
        <v>137</v>
      </c>
      <c r="G84" s="299"/>
      <c r="H84" s="93">
        <f t="shared" si="38"/>
        <v>0</v>
      </c>
      <c r="I84" s="93">
        <f t="shared" si="38"/>
        <v>0</v>
      </c>
      <c r="J84" s="93">
        <f t="shared" si="38"/>
        <v>0</v>
      </c>
      <c r="K84" s="93">
        <f t="shared" si="38"/>
        <v>0</v>
      </c>
      <c r="L84" s="93">
        <f t="shared" si="38"/>
        <v>0</v>
      </c>
      <c r="M84" s="93">
        <f t="shared" si="38"/>
        <v>0</v>
      </c>
      <c r="N84" s="93"/>
      <c r="O84" s="93"/>
      <c r="P84" s="93"/>
      <c r="Q84" s="93"/>
      <c r="R84" s="134" t="e">
        <f t="shared" si="36"/>
        <v>#DIV/0!</v>
      </c>
    </row>
    <row r="85" spans="1:18" s="96" customFormat="1" ht="38.25" hidden="1" x14ac:dyDescent="0.2">
      <c r="A85" s="313" t="s">
        <v>138</v>
      </c>
      <c r="B85" s="315">
        <v>719</v>
      </c>
      <c r="C85" s="317" t="s">
        <v>186</v>
      </c>
      <c r="D85" s="317" t="s">
        <v>193</v>
      </c>
      <c r="E85" s="317" t="s">
        <v>196</v>
      </c>
      <c r="F85" s="317" t="s">
        <v>139</v>
      </c>
      <c r="G85" s="299"/>
      <c r="H85" s="93">
        <f t="shared" si="38"/>
        <v>0</v>
      </c>
      <c r="I85" s="93">
        <f t="shared" si="38"/>
        <v>0</v>
      </c>
      <c r="J85" s="93">
        <f t="shared" si="38"/>
        <v>0</v>
      </c>
      <c r="K85" s="93">
        <f t="shared" si="38"/>
        <v>0</v>
      </c>
      <c r="L85" s="93">
        <f t="shared" si="38"/>
        <v>0</v>
      </c>
      <c r="M85" s="93">
        <f t="shared" si="38"/>
        <v>0</v>
      </c>
      <c r="N85" s="93"/>
      <c r="O85" s="93"/>
      <c r="P85" s="93"/>
      <c r="Q85" s="93"/>
      <c r="R85" s="134" t="e">
        <f t="shared" si="36"/>
        <v>#DIV/0!</v>
      </c>
    </row>
    <row r="86" spans="1:18" s="96" customFormat="1" ht="0.75" hidden="1" customHeight="1" x14ac:dyDescent="0.25">
      <c r="A86" s="86" t="s">
        <v>197</v>
      </c>
      <c r="B86" s="315">
        <v>719</v>
      </c>
      <c r="C86" s="87" t="s">
        <v>143</v>
      </c>
      <c r="D86" s="87"/>
      <c r="E86" s="87"/>
      <c r="F86" s="87"/>
      <c r="G86" s="299"/>
      <c r="H86" s="93">
        <f t="shared" si="38"/>
        <v>0</v>
      </c>
      <c r="I86" s="93">
        <f t="shared" si="38"/>
        <v>0</v>
      </c>
      <c r="J86" s="93">
        <f t="shared" si="38"/>
        <v>0</v>
      </c>
      <c r="K86" s="93">
        <f t="shared" si="38"/>
        <v>0</v>
      </c>
      <c r="L86" s="93">
        <f t="shared" si="38"/>
        <v>0</v>
      </c>
      <c r="M86" s="93">
        <f t="shared" si="38"/>
        <v>0</v>
      </c>
      <c r="N86" s="93">
        <f>N87+N93+N99</f>
        <v>0</v>
      </c>
      <c r="O86" s="93"/>
      <c r="P86" s="93">
        <f>P87+P93+P99</f>
        <v>0</v>
      </c>
      <c r="Q86" s="93"/>
      <c r="R86" s="134" t="e">
        <f t="shared" si="36"/>
        <v>#DIV/0!</v>
      </c>
    </row>
    <row r="87" spans="1:18" s="111" customFormat="1" hidden="1" x14ac:dyDescent="0.2">
      <c r="A87" s="109" t="s">
        <v>198</v>
      </c>
      <c r="B87" s="315">
        <v>719</v>
      </c>
      <c r="C87" s="79" t="s">
        <v>143</v>
      </c>
      <c r="D87" s="79" t="s">
        <v>199</v>
      </c>
      <c r="E87" s="79"/>
      <c r="F87" s="79"/>
      <c r="G87" s="299"/>
      <c r="H87" s="93">
        <f t="shared" si="38"/>
        <v>0</v>
      </c>
      <c r="I87" s="93">
        <f t="shared" si="38"/>
        <v>0</v>
      </c>
      <c r="J87" s="93">
        <f t="shared" si="38"/>
        <v>0</v>
      </c>
      <c r="K87" s="93">
        <f t="shared" si="38"/>
        <v>0</v>
      </c>
      <c r="L87" s="93">
        <f t="shared" si="38"/>
        <v>0</v>
      </c>
      <c r="M87" s="93">
        <f t="shared" si="38"/>
        <v>0</v>
      </c>
      <c r="N87" s="93">
        <f t="shared" ref="N87:P89" si="39">N88</f>
        <v>0</v>
      </c>
      <c r="O87" s="93"/>
      <c r="P87" s="93">
        <f t="shared" si="39"/>
        <v>0</v>
      </c>
      <c r="Q87" s="93"/>
      <c r="R87" s="134" t="e">
        <f t="shared" si="36"/>
        <v>#DIV/0!</v>
      </c>
    </row>
    <row r="88" spans="1:18" s="111" customFormat="1" ht="38.25" hidden="1" x14ac:dyDescent="0.2">
      <c r="A88" s="113" t="s">
        <v>332</v>
      </c>
      <c r="B88" s="315">
        <v>719</v>
      </c>
      <c r="C88" s="106" t="s">
        <v>143</v>
      </c>
      <c r="D88" s="106" t="s">
        <v>199</v>
      </c>
      <c r="E88" s="106" t="s">
        <v>347</v>
      </c>
      <c r="F88" s="106"/>
      <c r="G88" s="299"/>
      <c r="H88" s="93"/>
      <c r="I88" s="93"/>
      <c r="J88" s="93"/>
      <c r="K88" s="93"/>
      <c r="L88" s="93"/>
      <c r="M88" s="93"/>
      <c r="N88" s="93">
        <f t="shared" si="39"/>
        <v>0</v>
      </c>
      <c r="O88" s="93"/>
      <c r="P88" s="93">
        <f t="shared" si="39"/>
        <v>0</v>
      </c>
      <c r="Q88" s="93"/>
      <c r="R88" s="134" t="e">
        <f t="shared" si="36"/>
        <v>#DIV/0!</v>
      </c>
    </row>
    <row r="89" spans="1:18" s="131" customFormat="1" ht="23.25" hidden="1" customHeight="1" x14ac:dyDescent="0.25">
      <c r="A89" s="113" t="s">
        <v>194</v>
      </c>
      <c r="B89" s="315">
        <v>719</v>
      </c>
      <c r="C89" s="106" t="s">
        <v>143</v>
      </c>
      <c r="D89" s="106" t="s">
        <v>199</v>
      </c>
      <c r="E89" s="106" t="s">
        <v>334</v>
      </c>
      <c r="F89" s="106"/>
      <c r="G89" s="305"/>
      <c r="H89" s="130"/>
      <c r="I89" s="130"/>
      <c r="J89" s="130"/>
      <c r="K89" s="130"/>
      <c r="L89" s="130"/>
      <c r="M89" s="130"/>
      <c r="N89" s="130">
        <f t="shared" si="39"/>
        <v>0</v>
      </c>
      <c r="O89" s="130"/>
      <c r="P89" s="130">
        <f t="shared" si="39"/>
        <v>0</v>
      </c>
      <c r="Q89" s="130"/>
      <c r="R89" s="134" t="e">
        <f t="shared" si="36"/>
        <v>#DIV/0!</v>
      </c>
    </row>
    <row r="90" spans="1:18" s="135" customFormat="1" ht="31.5" hidden="1" customHeight="1" x14ac:dyDescent="0.2">
      <c r="A90" s="176" t="s">
        <v>350</v>
      </c>
      <c r="B90" s="315">
        <v>719</v>
      </c>
      <c r="C90" s="106" t="s">
        <v>143</v>
      </c>
      <c r="D90" s="106" t="s">
        <v>199</v>
      </c>
      <c r="E90" s="106" t="s">
        <v>351</v>
      </c>
      <c r="F90" s="106" t="s">
        <v>154</v>
      </c>
      <c r="G90" s="306"/>
      <c r="H90" s="56"/>
      <c r="I90" s="56"/>
      <c r="J90" s="56"/>
      <c r="K90" s="56"/>
      <c r="L90" s="56"/>
      <c r="M90" s="56"/>
      <c r="N90" s="56">
        <v>0</v>
      </c>
      <c r="O90" s="56"/>
      <c r="P90" s="56">
        <v>0</v>
      </c>
      <c r="Q90" s="56"/>
      <c r="R90" s="134" t="e">
        <f t="shared" si="36"/>
        <v>#DIV/0!</v>
      </c>
    </row>
    <row r="91" spans="1:18" s="66" customFormat="1" ht="174.75" hidden="1" customHeight="1" x14ac:dyDescent="0.2">
      <c r="A91" s="176" t="s">
        <v>202</v>
      </c>
      <c r="B91" s="315">
        <v>719</v>
      </c>
      <c r="C91" s="106" t="s">
        <v>143</v>
      </c>
      <c r="D91" s="106" t="s">
        <v>199</v>
      </c>
      <c r="E91" s="106" t="s">
        <v>351</v>
      </c>
      <c r="F91" s="106" t="s">
        <v>154</v>
      </c>
      <c r="G91" s="301"/>
      <c r="H91" s="102"/>
      <c r="I91" s="102"/>
      <c r="J91" s="102"/>
      <c r="K91" s="102"/>
      <c r="L91" s="102"/>
      <c r="M91" s="102"/>
      <c r="N91" s="102">
        <v>0</v>
      </c>
      <c r="O91" s="102"/>
      <c r="P91" s="102">
        <v>0</v>
      </c>
      <c r="Q91" s="102"/>
      <c r="R91" s="134" t="e">
        <f t="shared" si="36"/>
        <v>#DIV/0!</v>
      </c>
    </row>
    <row r="92" spans="1:18" s="127" customFormat="1" ht="13.5" hidden="1" customHeight="1" x14ac:dyDescent="0.25">
      <c r="A92" s="313" t="s">
        <v>203</v>
      </c>
      <c r="B92" s="315">
        <v>719</v>
      </c>
      <c r="C92" s="173" t="s">
        <v>143</v>
      </c>
      <c r="D92" s="173" t="s">
        <v>199</v>
      </c>
      <c r="E92" s="173" t="s">
        <v>201</v>
      </c>
      <c r="F92" s="173" t="s">
        <v>204</v>
      </c>
      <c r="G92" s="304">
        <f>G93+G99+G105</f>
        <v>605.09999999999991</v>
      </c>
      <c r="H92" s="123">
        <f t="shared" ref="H92:M92" si="40">H93+H99+H105</f>
        <v>0</v>
      </c>
      <c r="I92" s="123">
        <f t="shared" si="40"/>
        <v>0</v>
      </c>
      <c r="J92" s="123">
        <f t="shared" si="40"/>
        <v>0</v>
      </c>
      <c r="K92" s="123">
        <f t="shared" si="40"/>
        <v>0</v>
      </c>
      <c r="L92" s="123">
        <f t="shared" si="40"/>
        <v>0</v>
      </c>
      <c r="M92" s="123">
        <f t="shared" si="40"/>
        <v>0</v>
      </c>
      <c r="N92" s="83"/>
      <c r="O92" s="83"/>
      <c r="P92" s="83"/>
      <c r="Q92" s="83"/>
      <c r="R92" s="134" t="e">
        <f t="shared" si="36"/>
        <v>#DIV/0!</v>
      </c>
    </row>
    <row r="93" spans="1:18" s="111" customFormat="1" hidden="1" x14ac:dyDescent="0.2">
      <c r="A93" s="109" t="s">
        <v>205</v>
      </c>
      <c r="B93" s="315">
        <v>719</v>
      </c>
      <c r="C93" s="79" t="s">
        <v>143</v>
      </c>
      <c r="D93" s="79" t="s">
        <v>206</v>
      </c>
      <c r="E93" s="79"/>
      <c r="F93" s="79"/>
      <c r="G93" s="297"/>
      <c r="H93" s="83">
        <f t="shared" ref="H93:M93" si="41">H96</f>
        <v>0</v>
      </c>
      <c r="I93" s="83">
        <f t="shared" si="41"/>
        <v>0</v>
      </c>
      <c r="J93" s="83">
        <f t="shared" si="41"/>
        <v>0</v>
      </c>
      <c r="K93" s="83">
        <f t="shared" si="41"/>
        <v>0</v>
      </c>
      <c r="L93" s="83">
        <f t="shared" si="41"/>
        <v>0</v>
      </c>
      <c r="M93" s="83">
        <f t="shared" si="41"/>
        <v>0</v>
      </c>
      <c r="N93" s="83">
        <f t="shared" ref="N93:P95" si="42">N94</f>
        <v>0</v>
      </c>
      <c r="O93" s="83"/>
      <c r="P93" s="83">
        <f t="shared" si="42"/>
        <v>0</v>
      </c>
      <c r="Q93" s="83"/>
      <c r="R93" s="134" t="e">
        <f t="shared" si="36"/>
        <v>#DIV/0!</v>
      </c>
    </row>
    <row r="94" spans="1:18" s="96" customFormat="1" hidden="1" x14ac:dyDescent="0.2">
      <c r="A94" s="113" t="s">
        <v>277</v>
      </c>
      <c r="B94" s="315">
        <v>719</v>
      </c>
      <c r="C94" s="106" t="s">
        <v>143</v>
      </c>
      <c r="D94" s="106" t="s">
        <v>206</v>
      </c>
      <c r="E94" s="106" t="s">
        <v>352</v>
      </c>
      <c r="F94" s="106"/>
      <c r="G94" s="299"/>
      <c r="H94" s="93">
        <f t="shared" ref="H94:M97" si="43">H95</f>
        <v>0</v>
      </c>
      <c r="I94" s="93">
        <f t="shared" si="43"/>
        <v>0</v>
      </c>
      <c r="J94" s="93">
        <f t="shared" si="43"/>
        <v>0</v>
      </c>
      <c r="K94" s="93">
        <f t="shared" si="43"/>
        <v>0</v>
      </c>
      <c r="L94" s="93">
        <f t="shared" si="43"/>
        <v>0</v>
      </c>
      <c r="M94" s="93">
        <f t="shared" si="43"/>
        <v>0</v>
      </c>
      <c r="N94" s="93">
        <f t="shared" si="42"/>
        <v>0</v>
      </c>
      <c r="O94" s="93"/>
      <c r="P94" s="93">
        <f t="shared" si="42"/>
        <v>0</v>
      </c>
      <c r="Q94" s="93"/>
      <c r="R94" s="134" t="e">
        <f t="shared" si="36"/>
        <v>#DIV/0!</v>
      </c>
    </row>
    <row r="95" spans="1:18" s="96" customFormat="1" ht="76.5" hidden="1" x14ac:dyDescent="0.2">
      <c r="A95" s="113" t="s">
        <v>209</v>
      </c>
      <c r="B95" s="315">
        <v>719</v>
      </c>
      <c r="C95" s="106" t="s">
        <v>143</v>
      </c>
      <c r="D95" s="106" t="s">
        <v>206</v>
      </c>
      <c r="E95" s="106" t="s">
        <v>353</v>
      </c>
      <c r="F95" s="106"/>
      <c r="G95" s="299"/>
      <c r="H95" s="93">
        <f t="shared" si="43"/>
        <v>0</v>
      </c>
      <c r="I95" s="93">
        <f t="shared" si="43"/>
        <v>0</v>
      </c>
      <c r="J95" s="93">
        <f t="shared" si="43"/>
        <v>0</v>
      </c>
      <c r="K95" s="93">
        <f t="shared" si="43"/>
        <v>0</v>
      </c>
      <c r="L95" s="93">
        <f t="shared" si="43"/>
        <v>0</v>
      </c>
      <c r="M95" s="93">
        <f t="shared" si="43"/>
        <v>0</v>
      </c>
      <c r="N95" s="93">
        <f t="shared" si="42"/>
        <v>0</v>
      </c>
      <c r="O95" s="93"/>
      <c r="P95" s="93">
        <f t="shared" si="42"/>
        <v>0</v>
      </c>
      <c r="Q95" s="93"/>
      <c r="R95" s="134" t="e">
        <f t="shared" si="36"/>
        <v>#DIV/0!</v>
      </c>
    </row>
    <row r="96" spans="1:18" s="111" customFormat="1" ht="51" hidden="1" x14ac:dyDescent="0.2">
      <c r="A96" s="176" t="s">
        <v>354</v>
      </c>
      <c r="B96" s="315">
        <v>719</v>
      </c>
      <c r="C96" s="106" t="s">
        <v>143</v>
      </c>
      <c r="D96" s="106" t="s">
        <v>206</v>
      </c>
      <c r="E96" s="106" t="s">
        <v>355</v>
      </c>
      <c r="F96" s="106" t="s">
        <v>214</v>
      </c>
      <c r="G96" s="299"/>
      <c r="H96" s="93">
        <f t="shared" si="43"/>
        <v>0</v>
      </c>
      <c r="I96" s="93">
        <f t="shared" si="43"/>
        <v>0</v>
      </c>
      <c r="J96" s="93">
        <f t="shared" si="43"/>
        <v>0</v>
      </c>
      <c r="K96" s="93">
        <f t="shared" si="43"/>
        <v>0</v>
      </c>
      <c r="L96" s="93">
        <f t="shared" si="43"/>
        <v>0</v>
      </c>
      <c r="M96" s="93">
        <f t="shared" si="43"/>
        <v>0</v>
      </c>
      <c r="N96" s="93">
        <v>0</v>
      </c>
      <c r="O96" s="93"/>
      <c r="P96" s="93">
        <v>0</v>
      </c>
      <c r="Q96" s="93"/>
      <c r="R96" s="134" t="e">
        <f t="shared" si="36"/>
        <v>#DIV/0!</v>
      </c>
    </row>
    <row r="97" spans="1:18" s="111" customFormat="1" ht="16.5" hidden="1" customHeight="1" x14ac:dyDescent="0.2">
      <c r="A97" s="192" t="s">
        <v>213</v>
      </c>
      <c r="B97" s="315">
        <v>719</v>
      </c>
      <c r="C97" s="106" t="s">
        <v>143</v>
      </c>
      <c r="D97" s="106" t="s">
        <v>206</v>
      </c>
      <c r="E97" s="106" t="s">
        <v>355</v>
      </c>
      <c r="F97" s="106" t="s">
        <v>214</v>
      </c>
      <c r="G97" s="299"/>
      <c r="H97" s="93">
        <f t="shared" si="43"/>
        <v>0</v>
      </c>
      <c r="I97" s="93">
        <f t="shared" si="43"/>
        <v>0</v>
      </c>
      <c r="J97" s="93">
        <f t="shared" si="43"/>
        <v>0</v>
      </c>
      <c r="K97" s="93">
        <f t="shared" si="43"/>
        <v>0</v>
      </c>
      <c r="L97" s="93">
        <f t="shared" si="43"/>
        <v>0</v>
      </c>
      <c r="M97" s="93">
        <f t="shared" si="43"/>
        <v>0</v>
      </c>
      <c r="N97" s="93">
        <v>0</v>
      </c>
      <c r="O97" s="93"/>
      <c r="P97" s="93">
        <v>0</v>
      </c>
      <c r="Q97" s="93"/>
      <c r="R97" s="134" t="e">
        <f t="shared" si="36"/>
        <v>#DIV/0!</v>
      </c>
    </row>
    <row r="98" spans="1:18" s="111" customFormat="1" hidden="1" x14ac:dyDescent="0.2">
      <c r="A98" s="323" t="s">
        <v>215</v>
      </c>
      <c r="B98" s="315">
        <v>719</v>
      </c>
      <c r="C98" s="318" t="s">
        <v>143</v>
      </c>
      <c r="D98" s="318" t="s">
        <v>206</v>
      </c>
      <c r="E98" s="318" t="s">
        <v>212</v>
      </c>
      <c r="F98" s="318" t="s">
        <v>216</v>
      </c>
      <c r="G98" s="299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134" t="e">
        <f t="shared" si="36"/>
        <v>#DIV/0!</v>
      </c>
    </row>
    <row r="99" spans="1:18" s="111" customFormat="1" ht="25.5" hidden="1" x14ac:dyDescent="0.2">
      <c r="A99" s="324" t="s">
        <v>217</v>
      </c>
      <c r="B99" s="315">
        <v>719</v>
      </c>
      <c r="C99" s="133" t="s">
        <v>143</v>
      </c>
      <c r="D99" s="133" t="s">
        <v>218</v>
      </c>
      <c r="E99" s="133"/>
      <c r="F99" s="133"/>
      <c r="G99" s="297"/>
      <c r="H99" s="83">
        <f t="shared" ref="H99:M99" si="44">H102</f>
        <v>0</v>
      </c>
      <c r="I99" s="83">
        <f t="shared" si="44"/>
        <v>0</v>
      </c>
      <c r="J99" s="83">
        <f t="shared" si="44"/>
        <v>0</v>
      </c>
      <c r="K99" s="83">
        <f t="shared" si="44"/>
        <v>0</v>
      </c>
      <c r="L99" s="83">
        <f t="shared" si="44"/>
        <v>0</v>
      </c>
      <c r="M99" s="83">
        <f t="shared" si="44"/>
        <v>0</v>
      </c>
      <c r="N99" s="83">
        <f t="shared" ref="N99:P101" si="45">N100</f>
        <v>0</v>
      </c>
      <c r="O99" s="83"/>
      <c r="P99" s="83">
        <f t="shared" si="45"/>
        <v>0</v>
      </c>
      <c r="Q99" s="83"/>
      <c r="R99" s="134" t="e">
        <f t="shared" si="36"/>
        <v>#DIV/0!</v>
      </c>
    </row>
    <row r="100" spans="1:18" s="96" customFormat="1" hidden="1" x14ac:dyDescent="0.2">
      <c r="A100" s="113" t="s">
        <v>277</v>
      </c>
      <c r="B100" s="315">
        <v>719</v>
      </c>
      <c r="C100" s="106" t="s">
        <v>143</v>
      </c>
      <c r="D100" s="106" t="s">
        <v>218</v>
      </c>
      <c r="E100" s="106" t="s">
        <v>352</v>
      </c>
      <c r="F100" s="106"/>
      <c r="G100" s="299"/>
      <c r="H100" s="93">
        <f t="shared" ref="H100:M103" si="46">H101</f>
        <v>0</v>
      </c>
      <c r="I100" s="93">
        <f t="shared" si="46"/>
        <v>0</v>
      </c>
      <c r="J100" s="93">
        <f t="shared" si="46"/>
        <v>0</v>
      </c>
      <c r="K100" s="93">
        <f t="shared" si="46"/>
        <v>0</v>
      </c>
      <c r="L100" s="93">
        <f t="shared" si="46"/>
        <v>0</v>
      </c>
      <c r="M100" s="93">
        <f t="shared" si="46"/>
        <v>0</v>
      </c>
      <c r="N100" s="93">
        <f t="shared" si="45"/>
        <v>0</v>
      </c>
      <c r="O100" s="93"/>
      <c r="P100" s="93">
        <f t="shared" si="45"/>
        <v>0</v>
      </c>
      <c r="Q100" s="93"/>
      <c r="R100" s="134" t="e">
        <f t="shared" si="36"/>
        <v>#DIV/0!</v>
      </c>
    </row>
    <row r="101" spans="1:18" s="96" customFormat="1" ht="43.5" hidden="1" customHeight="1" x14ac:dyDescent="0.2">
      <c r="A101" s="113" t="s">
        <v>209</v>
      </c>
      <c r="B101" s="315">
        <v>719</v>
      </c>
      <c r="C101" s="106" t="s">
        <v>143</v>
      </c>
      <c r="D101" s="106" t="s">
        <v>218</v>
      </c>
      <c r="E101" s="106" t="s">
        <v>353</v>
      </c>
      <c r="F101" s="106"/>
      <c r="G101" s="299"/>
      <c r="H101" s="93">
        <f t="shared" si="46"/>
        <v>0</v>
      </c>
      <c r="I101" s="93">
        <f t="shared" si="46"/>
        <v>0</v>
      </c>
      <c r="J101" s="93">
        <f t="shared" si="46"/>
        <v>0</v>
      </c>
      <c r="K101" s="93">
        <f t="shared" si="46"/>
        <v>0</v>
      </c>
      <c r="L101" s="93">
        <f t="shared" si="46"/>
        <v>0</v>
      </c>
      <c r="M101" s="93">
        <f t="shared" si="46"/>
        <v>0</v>
      </c>
      <c r="N101" s="93">
        <f t="shared" si="45"/>
        <v>0</v>
      </c>
      <c r="O101" s="93"/>
      <c r="P101" s="93">
        <f t="shared" si="45"/>
        <v>0</v>
      </c>
      <c r="Q101" s="93"/>
      <c r="R101" s="134" t="e">
        <f t="shared" si="36"/>
        <v>#DIV/0!</v>
      </c>
    </row>
    <row r="102" spans="1:18" s="96" customFormat="1" ht="51" hidden="1" x14ac:dyDescent="0.2">
      <c r="A102" s="176" t="s">
        <v>356</v>
      </c>
      <c r="B102" s="315">
        <v>719</v>
      </c>
      <c r="C102" s="106" t="s">
        <v>143</v>
      </c>
      <c r="D102" s="106" t="s">
        <v>218</v>
      </c>
      <c r="E102" s="106" t="s">
        <v>357</v>
      </c>
      <c r="F102" s="106" t="s">
        <v>214</v>
      </c>
      <c r="G102" s="299"/>
      <c r="H102" s="93">
        <f t="shared" si="46"/>
        <v>0</v>
      </c>
      <c r="I102" s="93">
        <f t="shared" si="46"/>
        <v>0</v>
      </c>
      <c r="J102" s="93">
        <f t="shared" si="46"/>
        <v>0</v>
      </c>
      <c r="K102" s="93">
        <f t="shared" si="46"/>
        <v>0</v>
      </c>
      <c r="L102" s="93">
        <f t="shared" si="46"/>
        <v>0</v>
      </c>
      <c r="M102" s="93">
        <f t="shared" si="46"/>
        <v>0</v>
      </c>
      <c r="N102" s="93">
        <v>0</v>
      </c>
      <c r="O102" s="93"/>
      <c r="P102" s="93">
        <v>0</v>
      </c>
      <c r="Q102" s="93"/>
      <c r="R102" s="134" t="e">
        <f t="shared" si="36"/>
        <v>#DIV/0!</v>
      </c>
    </row>
    <row r="103" spans="1:18" s="111" customFormat="1" hidden="1" x14ac:dyDescent="0.2">
      <c r="A103" s="192"/>
      <c r="B103" s="315">
        <v>719</v>
      </c>
      <c r="C103" s="106"/>
      <c r="D103" s="106"/>
      <c r="E103" s="106"/>
      <c r="F103" s="106"/>
      <c r="G103" s="299"/>
      <c r="H103" s="93">
        <f t="shared" si="46"/>
        <v>0</v>
      </c>
      <c r="I103" s="93">
        <f t="shared" si="46"/>
        <v>0</v>
      </c>
      <c r="J103" s="93">
        <f t="shared" si="46"/>
        <v>0</v>
      </c>
      <c r="K103" s="93">
        <f t="shared" si="46"/>
        <v>0</v>
      </c>
      <c r="L103" s="93">
        <f t="shared" si="46"/>
        <v>0</v>
      </c>
      <c r="M103" s="93">
        <f t="shared" si="46"/>
        <v>0</v>
      </c>
      <c r="N103" s="93"/>
      <c r="O103" s="93"/>
      <c r="P103" s="93"/>
      <c r="Q103" s="93"/>
      <c r="R103" s="134" t="e">
        <f t="shared" si="36"/>
        <v>#DIV/0!</v>
      </c>
    </row>
    <row r="104" spans="1:18" s="353" customFormat="1" ht="37.5" customHeight="1" x14ac:dyDescent="0.25">
      <c r="A104" s="186" t="s">
        <v>221</v>
      </c>
      <c r="B104" s="350">
        <v>719</v>
      </c>
      <c r="C104" s="129" t="s">
        <v>222</v>
      </c>
      <c r="D104" s="129"/>
      <c r="E104" s="129"/>
      <c r="F104" s="129"/>
      <c r="G104" s="351"/>
      <c r="H104" s="352"/>
      <c r="I104" s="352"/>
      <c r="J104" s="352"/>
      <c r="K104" s="352"/>
      <c r="L104" s="352"/>
      <c r="M104" s="352"/>
      <c r="N104" s="352">
        <f>N117</f>
        <v>551900</v>
      </c>
      <c r="O104" s="352">
        <f>O117</f>
        <v>661</v>
      </c>
      <c r="P104" s="352">
        <f>P117</f>
        <v>544845.49</v>
      </c>
      <c r="Q104" s="352">
        <f>Q117</f>
        <v>625.79999999999995</v>
      </c>
      <c r="R104" s="134">
        <f t="shared" si="36"/>
        <v>0.94674735249621778</v>
      </c>
    </row>
    <row r="105" spans="1:18" s="348" customFormat="1" ht="18.75" hidden="1" customHeight="1" x14ac:dyDescent="0.2">
      <c r="A105" s="178" t="s">
        <v>223</v>
      </c>
      <c r="B105" s="177">
        <v>719</v>
      </c>
      <c r="C105" s="133" t="s">
        <v>222</v>
      </c>
      <c r="D105" s="133" t="s">
        <v>114</v>
      </c>
      <c r="E105" s="133"/>
      <c r="F105" s="133"/>
      <c r="G105" s="303">
        <f>G109+G112+G118</f>
        <v>605.09999999999991</v>
      </c>
      <c r="H105" s="84">
        <f t="shared" ref="H105:M106" si="47">H106</f>
        <v>0</v>
      </c>
      <c r="I105" s="84">
        <f t="shared" si="47"/>
        <v>0</v>
      </c>
      <c r="J105" s="84">
        <f t="shared" si="47"/>
        <v>0</v>
      </c>
      <c r="K105" s="84">
        <f t="shared" si="47"/>
        <v>0</v>
      </c>
      <c r="L105" s="84">
        <f t="shared" si="47"/>
        <v>0</v>
      </c>
      <c r="M105" s="84">
        <f t="shared" si="47"/>
        <v>0</v>
      </c>
      <c r="N105" s="84">
        <f t="shared" ref="N105:Q107" si="48">N106</f>
        <v>0</v>
      </c>
      <c r="O105" s="84">
        <f t="shared" si="48"/>
        <v>1</v>
      </c>
      <c r="P105" s="84">
        <f t="shared" si="48"/>
        <v>1</v>
      </c>
      <c r="Q105" s="84">
        <f t="shared" si="48"/>
        <v>2</v>
      </c>
      <c r="R105" s="134">
        <f t="shared" si="36"/>
        <v>2</v>
      </c>
    </row>
    <row r="106" spans="1:18" s="348" customFormat="1" hidden="1" x14ac:dyDescent="0.2">
      <c r="A106" s="324" t="s">
        <v>277</v>
      </c>
      <c r="B106" s="177">
        <v>719</v>
      </c>
      <c r="C106" s="133" t="s">
        <v>222</v>
      </c>
      <c r="D106" s="133" t="s">
        <v>114</v>
      </c>
      <c r="E106" s="133" t="s">
        <v>352</v>
      </c>
      <c r="F106" s="133"/>
      <c r="G106" s="303"/>
      <c r="H106" s="84">
        <f t="shared" si="47"/>
        <v>0</v>
      </c>
      <c r="I106" s="84">
        <f t="shared" si="47"/>
        <v>0</v>
      </c>
      <c r="J106" s="84">
        <f t="shared" si="47"/>
        <v>0</v>
      </c>
      <c r="K106" s="84">
        <f t="shared" si="47"/>
        <v>0</v>
      </c>
      <c r="L106" s="84">
        <f t="shared" si="47"/>
        <v>0</v>
      </c>
      <c r="M106" s="84">
        <f t="shared" si="47"/>
        <v>0</v>
      </c>
      <c r="N106" s="84">
        <f t="shared" si="48"/>
        <v>0</v>
      </c>
      <c r="O106" s="84">
        <f t="shared" si="48"/>
        <v>1</v>
      </c>
      <c r="P106" s="84">
        <f t="shared" si="48"/>
        <v>1</v>
      </c>
      <c r="Q106" s="84">
        <f t="shared" si="48"/>
        <v>2</v>
      </c>
      <c r="R106" s="134">
        <f t="shared" si="36"/>
        <v>2</v>
      </c>
    </row>
    <row r="107" spans="1:18" s="348" customFormat="1" ht="76.5" hidden="1" x14ac:dyDescent="0.2">
      <c r="A107" s="324" t="s">
        <v>209</v>
      </c>
      <c r="B107" s="177">
        <v>719</v>
      </c>
      <c r="C107" s="133" t="s">
        <v>222</v>
      </c>
      <c r="D107" s="133" t="s">
        <v>114</v>
      </c>
      <c r="E107" s="133" t="s">
        <v>353</v>
      </c>
      <c r="F107" s="133"/>
      <c r="G107" s="303"/>
      <c r="H107" s="84">
        <f t="shared" ref="H107:M107" si="49">H108+H111+H114+H117</f>
        <v>0</v>
      </c>
      <c r="I107" s="84">
        <f t="shared" si="49"/>
        <v>0</v>
      </c>
      <c r="J107" s="84">
        <f t="shared" si="49"/>
        <v>0</v>
      </c>
      <c r="K107" s="84">
        <f t="shared" si="49"/>
        <v>0</v>
      </c>
      <c r="L107" s="84">
        <f t="shared" si="49"/>
        <v>0</v>
      </c>
      <c r="M107" s="84">
        <f t="shared" si="49"/>
        <v>0</v>
      </c>
      <c r="N107" s="84">
        <f t="shared" si="48"/>
        <v>0</v>
      </c>
      <c r="O107" s="84">
        <f t="shared" si="48"/>
        <v>1</v>
      </c>
      <c r="P107" s="84">
        <f t="shared" si="48"/>
        <v>1</v>
      </c>
      <c r="Q107" s="84">
        <f t="shared" si="48"/>
        <v>2</v>
      </c>
      <c r="R107" s="134">
        <f t="shared" si="36"/>
        <v>2</v>
      </c>
    </row>
    <row r="108" spans="1:18" s="348" customFormat="1" ht="25.5" hidden="1" x14ac:dyDescent="0.2">
      <c r="A108" s="178" t="s">
        <v>358</v>
      </c>
      <c r="B108" s="177">
        <v>719</v>
      </c>
      <c r="C108" s="133" t="s">
        <v>222</v>
      </c>
      <c r="D108" s="133" t="s">
        <v>114</v>
      </c>
      <c r="E108" s="133" t="s">
        <v>359</v>
      </c>
      <c r="F108" s="133" t="s">
        <v>214</v>
      </c>
      <c r="G108" s="303"/>
      <c r="H108" s="84">
        <f t="shared" ref="H108:M109" si="50">H109</f>
        <v>0</v>
      </c>
      <c r="I108" s="84">
        <f t="shared" si="50"/>
        <v>0</v>
      </c>
      <c r="J108" s="84">
        <f t="shared" si="50"/>
        <v>0</v>
      </c>
      <c r="K108" s="84">
        <f t="shared" si="50"/>
        <v>274.89999999999998</v>
      </c>
      <c r="L108" s="84">
        <f t="shared" si="50"/>
        <v>0</v>
      </c>
      <c r="M108" s="84">
        <f t="shared" si="50"/>
        <v>0</v>
      </c>
      <c r="N108" s="84">
        <v>0</v>
      </c>
      <c r="O108" s="84">
        <v>1</v>
      </c>
      <c r="P108" s="84">
        <v>1</v>
      </c>
      <c r="Q108" s="84">
        <v>2</v>
      </c>
      <c r="R108" s="134">
        <f t="shared" si="36"/>
        <v>2</v>
      </c>
    </row>
    <row r="109" spans="1:18" s="348" customFormat="1" ht="23.25" hidden="1" customHeight="1" x14ac:dyDescent="0.2">
      <c r="A109" s="183" t="s">
        <v>213</v>
      </c>
      <c r="B109" s="177">
        <v>719</v>
      </c>
      <c r="C109" s="133" t="s">
        <v>222</v>
      </c>
      <c r="D109" s="133" t="s">
        <v>114</v>
      </c>
      <c r="E109" s="133" t="s">
        <v>225</v>
      </c>
      <c r="F109" s="133" t="s">
        <v>214</v>
      </c>
      <c r="G109" s="303">
        <v>330.2</v>
      </c>
      <c r="H109" s="84">
        <f t="shared" si="50"/>
        <v>0</v>
      </c>
      <c r="I109" s="84">
        <f t="shared" si="50"/>
        <v>0</v>
      </c>
      <c r="J109" s="84">
        <f t="shared" si="50"/>
        <v>0</v>
      </c>
      <c r="K109" s="84">
        <f>K110+63.2+211.7</f>
        <v>274.89999999999998</v>
      </c>
      <c r="L109" s="84">
        <f t="shared" si="50"/>
        <v>0</v>
      </c>
      <c r="M109" s="84">
        <f t="shared" si="50"/>
        <v>0</v>
      </c>
      <c r="N109" s="84"/>
      <c r="O109" s="84"/>
      <c r="P109" s="84"/>
      <c r="Q109" s="84"/>
      <c r="R109" s="134" t="e">
        <f t="shared" si="36"/>
        <v>#DIV/0!</v>
      </c>
    </row>
    <row r="110" spans="1:18" s="348" customFormat="1" hidden="1" x14ac:dyDescent="0.2">
      <c r="A110" s="183" t="s">
        <v>215</v>
      </c>
      <c r="B110" s="177">
        <v>719</v>
      </c>
      <c r="C110" s="133" t="s">
        <v>222</v>
      </c>
      <c r="D110" s="133" t="s">
        <v>114</v>
      </c>
      <c r="E110" s="133" t="s">
        <v>225</v>
      </c>
      <c r="F110" s="133" t="s">
        <v>216</v>
      </c>
      <c r="G110" s="303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134" t="e">
        <f t="shared" si="36"/>
        <v>#DIV/0!</v>
      </c>
    </row>
    <row r="111" spans="1:18" s="348" customFormat="1" hidden="1" x14ac:dyDescent="0.2">
      <c r="A111" s="178" t="s">
        <v>226</v>
      </c>
      <c r="B111" s="177">
        <v>719</v>
      </c>
      <c r="C111" s="133" t="s">
        <v>222</v>
      </c>
      <c r="D111" s="133" t="s">
        <v>116</v>
      </c>
      <c r="E111" s="133"/>
      <c r="F111" s="133"/>
      <c r="G111" s="303"/>
      <c r="H111" s="84">
        <f t="shared" ref="H111:M118" si="51">H112</f>
        <v>0</v>
      </c>
      <c r="I111" s="84">
        <f t="shared" si="51"/>
        <v>0</v>
      </c>
      <c r="J111" s="84">
        <f t="shared" si="51"/>
        <v>0</v>
      </c>
      <c r="K111" s="84">
        <f t="shared" si="51"/>
        <v>-11.7</v>
      </c>
      <c r="L111" s="84">
        <f t="shared" si="51"/>
        <v>0</v>
      </c>
      <c r="M111" s="84">
        <f t="shared" si="51"/>
        <v>0</v>
      </c>
      <c r="N111" s="84">
        <f t="shared" ref="N111:Q113" si="52">N112</f>
        <v>0</v>
      </c>
      <c r="O111" s="84">
        <f t="shared" si="52"/>
        <v>1</v>
      </c>
      <c r="P111" s="84">
        <f t="shared" si="52"/>
        <v>1</v>
      </c>
      <c r="Q111" s="84">
        <f t="shared" si="52"/>
        <v>2</v>
      </c>
      <c r="R111" s="134">
        <f t="shared" si="36"/>
        <v>2</v>
      </c>
    </row>
    <row r="112" spans="1:18" s="348" customFormat="1" ht="38.25" hidden="1" x14ac:dyDescent="0.2">
      <c r="A112" s="324" t="s">
        <v>332</v>
      </c>
      <c r="B112" s="177">
        <v>719</v>
      </c>
      <c r="C112" s="133" t="s">
        <v>222</v>
      </c>
      <c r="D112" s="133" t="s">
        <v>116</v>
      </c>
      <c r="E112" s="133" t="s">
        <v>347</v>
      </c>
      <c r="F112" s="133"/>
      <c r="G112" s="303">
        <v>11.7</v>
      </c>
      <c r="H112" s="84">
        <f t="shared" si="51"/>
        <v>0</v>
      </c>
      <c r="I112" s="84">
        <f t="shared" si="51"/>
        <v>0</v>
      </c>
      <c r="J112" s="84">
        <f t="shared" si="51"/>
        <v>0</v>
      </c>
      <c r="K112" s="84">
        <f>K113-11.7</f>
        <v>-11.7</v>
      </c>
      <c r="L112" s="84">
        <f t="shared" si="51"/>
        <v>0</v>
      </c>
      <c r="M112" s="84">
        <f t="shared" si="51"/>
        <v>0</v>
      </c>
      <c r="N112" s="84">
        <f t="shared" si="52"/>
        <v>0</v>
      </c>
      <c r="O112" s="84">
        <f t="shared" si="52"/>
        <v>1</v>
      </c>
      <c r="P112" s="84">
        <f t="shared" si="52"/>
        <v>1</v>
      </c>
      <c r="Q112" s="84">
        <f t="shared" si="52"/>
        <v>2</v>
      </c>
      <c r="R112" s="134">
        <f t="shared" si="36"/>
        <v>2</v>
      </c>
    </row>
    <row r="113" spans="1:22" s="348" customFormat="1" ht="51" hidden="1" x14ac:dyDescent="0.2">
      <c r="A113" s="324" t="s">
        <v>194</v>
      </c>
      <c r="B113" s="177">
        <v>719</v>
      </c>
      <c r="C113" s="133" t="s">
        <v>222</v>
      </c>
      <c r="D113" s="133" t="s">
        <v>116</v>
      </c>
      <c r="E113" s="133" t="s">
        <v>334</v>
      </c>
      <c r="F113" s="133"/>
      <c r="G113" s="303"/>
      <c r="H113" s="84"/>
      <c r="I113" s="84"/>
      <c r="J113" s="84"/>
      <c r="K113" s="84"/>
      <c r="L113" s="84"/>
      <c r="M113" s="84"/>
      <c r="N113" s="84">
        <f t="shared" si="52"/>
        <v>0</v>
      </c>
      <c r="O113" s="84">
        <f t="shared" si="52"/>
        <v>1</v>
      </c>
      <c r="P113" s="84">
        <f t="shared" si="52"/>
        <v>1</v>
      </c>
      <c r="Q113" s="84">
        <f t="shared" si="52"/>
        <v>2</v>
      </c>
      <c r="R113" s="134">
        <f t="shared" si="36"/>
        <v>2</v>
      </c>
    </row>
    <row r="114" spans="1:22" s="348" customFormat="1" ht="114.75" hidden="1" x14ac:dyDescent="0.2">
      <c r="A114" s="178" t="s">
        <v>360</v>
      </c>
      <c r="B114" s="177">
        <v>719</v>
      </c>
      <c r="C114" s="133" t="s">
        <v>222</v>
      </c>
      <c r="D114" s="133" t="s">
        <v>116</v>
      </c>
      <c r="E114" s="133" t="s">
        <v>361</v>
      </c>
      <c r="F114" s="133" t="s">
        <v>154</v>
      </c>
      <c r="G114" s="303"/>
      <c r="H114" s="84">
        <f t="shared" si="51"/>
        <v>0</v>
      </c>
      <c r="I114" s="84">
        <f t="shared" si="51"/>
        <v>0</v>
      </c>
      <c r="J114" s="84">
        <f t="shared" si="51"/>
        <v>0</v>
      </c>
      <c r="K114" s="84">
        <f t="shared" si="51"/>
        <v>0</v>
      </c>
      <c r="L114" s="84">
        <f t="shared" si="51"/>
        <v>0</v>
      </c>
      <c r="M114" s="84">
        <f t="shared" si="51"/>
        <v>0</v>
      </c>
      <c r="N114" s="84">
        <v>0</v>
      </c>
      <c r="O114" s="84">
        <v>1</v>
      </c>
      <c r="P114" s="84">
        <v>1</v>
      </c>
      <c r="Q114" s="84">
        <v>2</v>
      </c>
      <c r="R114" s="134">
        <f t="shared" si="36"/>
        <v>2</v>
      </c>
    </row>
    <row r="115" spans="1:22" s="348" customFormat="1" hidden="1" x14ac:dyDescent="0.2">
      <c r="A115" s="349" t="s">
        <v>202</v>
      </c>
      <c r="B115" s="177">
        <v>719</v>
      </c>
      <c r="C115" s="316" t="s">
        <v>222</v>
      </c>
      <c r="D115" s="316" t="s">
        <v>116</v>
      </c>
      <c r="E115" s="316" t="s">
        <v>228</v>
      </c>
      <c r="F115" s="316" t="s">
        <v>154</v>
      </c>
      <c r="G115" s="303"/>
      <c r="H115" s="84">
        <f t="shared" si="51"/>
        <v>0</v>
      </c>
      <c r="I115" s="84">
        <f t="shared" si="51"/>
        <v>0</v>
      </c>
      <c r="J115" s="84">
        <f t="shared" si="51"/>
        <v>0</v>
      </c>
      <c r="K115" s="84">
        <f t="shared" si="51"/>
        <v>0</v>
      </c>
      <c r="L115" s="84">
        <f t="shared" si="51"/>
        <v>0</v>
      </c>
      <c r="M115" s="84">
        <f t="shared" si="51"/>
        <v>0</v>
      </c>
      <c r="N115" s="84"/>
      <c r="O115" s="84"/>
      <c r="P115" s="84"/>
      <c r="Q115" s="84"/>
      <c r="R115" s="134" t="e">
        <f t="shared" si="36"/>
        <v>#DIV/0!</v>
      </c>
    </row>
    <row r="116" spans="1:22" s="348" customFormat="1" ht="51" hidden="1" x14ac:dyDescent="0.2">
      <c r="A116" s="349" t="s">
        <v>203</v>
      </c>
      <c r="B116" s="177">
        <v>719</v>
      </c>
      <c r="C116" s="316" t="s">
        <v>222</v>
      </c>
      <c r="D116" s="316" t="s">
        <v>116</v>
      </c>
      <c r="E116" s="316" t="s">
        <v>228</v>
      </c>
      <c r="F116" s="316" t="s">
        <v>204</v>
      </c>
      <c r="G116" s="303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134" t="e">
        <f t="shared" si="36"/>
        <v>#DIV/0!</v>
      </c>
    </row>
    <row r="117" spans="1:22" s="348" customFormat="1" ht="16.5" customHeight="1" x14ac:dyDescent="0.2">
      <c r="A117" s="178" t="s">
        <v>229</v>
      </c>
      <c r="B117" s="177">
        <v>719</v>
      </c>
      <c r="C117" s="322" t="s">
        <v>222</v>
      </c>
      <c r="D117" s="322" t="s">
        <v>186</v>
      </c>
      <c r="E117" s="322"/>
      <c r="F117" s="322"/>
      <c r="G117" s="303"/>
      <c r="H117" s="84">
        <f t="shared" si="51"/>
        <v>0</v>
      </c>
      <c r="I117" s="84">
        <f t="shared" si="51"/>
        <v>0</v>
      </c>
      <c r="J117" s="84">
        <f t="shared" si="51"/>
        <v>0</v>
      </c>
      <c r="K117" s="84">
        <f t="shared" si="51"/>
        <v>-263.2</v>
      </c>
      <c r="L117" s="84">
        <f t="shared" si="51"/>
        <v>0</v>
      </c>
      <c r="M117" s="84">
        <f t="shared" si="51"/>
        <v>0</v>
      </c>
      <c r="N117" s="84">
        <f t="shared" ref="N117:Q118" si="53">N118</f>
        <v>551900</v>
      </c>
      <c r="O117" s="84">
        <f t="shared" si="53"/>
        <v>661</v>
      </c>
      <c r="P117" s="84">
        <f t="shared" si="53"/>
        <v>544845.49</v>
      </c>
      <c r="Q117" s="84">
        <f t="shared" si="53"/>
        <v>625.79999999999995</v>
      </c>
      <c r="R117" s="134">
        <f t="shared" si="36"/>
        <v>0.94674735249621778</v>
      </c>
    </row>
    <row r="118" spans="1:22" s="348" customFormat="1" ht="26.25" customHeight="1" x14ac:dyDescent="0.2">
      <c r="A118" s="324" t="s">
        <v>277</v>
      </c>
      <c r="B118" s="177">
        <v>719</v>
      </c>
      <c r="C118" s="133" t="s">
        <v>230</v>
      </c>
      <c r="D118" s="133" t="s">
        <v>186</v>
      </c>
      <c r="E118" s="133" t="s">
        <v>362</v>
      </c>
      <c r="F118" s="322"/>
      <c r="G118" s="303">
        <v>263.2</v>
      </c>
      <c r="H118" s="84">
        <f t="shared" si="51"/>
        <v>0</v>
      </c>
      <c r="I118" s="84">
        <f t="shared" si="51"/>
        <v>0</v>
      </c>
      <c r="J118" s="84">
        <f t="shared" si="51"/>
        <v>0</v>
      </c>
      <c r="K118" s="84">
        <f>K119-63.2-200</f>
        <v>-263.2</v>
      </c>
      <c r="L118" s="84">
        <f t="shared" si="51"/>
        <v>0</v>
      </c>
      <c r="M118" s="84">
        <f t="shared" si="51"/>
        <v>0</v>
      </c>
      <c r="N118" s="84">
        <f t="shared" si="53"/>
        <v>551900</v>
      </c>
      <c r="O118" s="84">
        <f t="shared" si="53"/>
        <v>661</v>
      </c>
      <c r="P118" s="84">
        <f t="shared" si="53"/>
        <v>544845.49</v>
      </c>
      <c r="Q118" s="84">
        <f t="shared" si="53"/>
        <v>625.79999999999995</v>
      </c>
      <c r="R118" s="134">
        <f t="shared" si="36"/>
        <v>0.94674735249621778</v>
      </c>
    </row>
    <row r="119" spans="1:22" s="348" customFormat="1" ht="76.5" x14ac:dyDescent="0.2">
      <c r="A119" s="324" t="s">
        <v>209</v>
      </c>
      <c r="B119" s="177">
        <v>719</v>
      </c>
      <c r="C119" s="133" t="s">
        <v>230</v>
      </c>
      <c r="D119" s="133" t="s">
        <v>186</v>
      </c>
      <c r="E119" s="133" t="s">
        <v>278</v>
      </c>
      <c r="F119" s="322"/>
      <c r="G119" s="303"/>
      <c r="H119" s="84"/>
      <c r="I119" s="84"/>
      <c r="J119" s="84"/>
      <c r="K119" s="84"/>
      <c r="L119" s="84"/>
      <c r="M119" s="84"/>
      <c r="N119" s="84">
        <f>N121+N124+N130</f>
        <v>551900</v>
      </c>
      <c r="O119" s="84">
        <f t="shared" ref="O119:P119" si="54">O121+O124+O130</f>
        <v>661</v>
      </c>
      <c r="P119" s="84">
        <f t="shared" si="54"/>
        <v>544845.49</v>
      </c>
      <c r="Q119" s="84">
        <f>Q121+Q124+Q130+Q127</f>
        <v>625.79999999999995</v>
      </c>
      <c r="R119" s="134">
        <f t="shared" si="36"/>
        <v>0.94674735249621778</v>
      </c>
    </row>
    <row r="120" spans="1:22" s="127" customFormat="1" ht="13.5" hidden="1" customHeight="1" x14ac:dyDescent="0.25">
      <c r="A120" s="176" t="s">
        <v>231</v>
      </c>
      <c r="B120" s="315">
        <v>719</v>
      </c>
      <c r="C120" s="98" t="s">
        <v>230</v>
      </c>
      <c r="D120" s="98" t="s">
        <v>186</v>
      </c>
      <c r="E120" s="98" t="s">
        <v>234</v>
      </c>
      <c r="F120" s="98"/>
      <c r="G120" s="307"/>
      <c r="H120" s="141">
        <f t="shared" ref="H120:M121" si="55">H121</f>
        <v>0</v>
      </c>
      <c r="I120" s="141">
        <f t="shared" si="55"/>
        <v>0</v>
      </c>
      <c r="J120" s="141">
        <f t="shared" si="55"/>
        <v>0</v>
      </c>
      <c r="K120" s="141">
        <f t="shared" si="55"/>
        <v>0</v>
      </c>
      <c r="L120" s="141">
        <f t="shared" si="55"/>
        <v>0</v>
      </c>
      <c r="M120" s="141">
        <f t="shared" si="55"/>
        <v>0</v>
      </c>
      <c r="N120" s="123"/>
      <c r="O120" s="123"/>
      <c r="P120" s="123"/>
      <c r="Q120" s="123"/>
      <c r="R120" s="134" t="e">
        <f t="shared" si="36"/>
        <v>#DIV/0!</v>
      </c>
    </row>
    <row r="121" spans="1:22" s="111" customFormat="1" ht="30.75" customHeight="1" x14ac:dyDescent="0.2">
      <c r="A121" s="101" t="s">
        <v>233</v>
      </c>
      <c r="B121" s="315">
        <v>719</v>
      </c>
      <c r="C121" s="98" t="s">
        <v>230</v>
      </c>
      <c r="D121" s="98" t="s">
        <v>186</v>
      </c>
      <c r="E121" s="98" t="s">
        <v>234</v>
      </c>
      <c r="F121" s="98" t="s">
        <v>214</v>
      </c>
      <c r="G121" s="308"/>
      <c r="H121" s="144">
        <f t="shared" si="55"/>
        <v>0</v>
      </c>
      <c r="I121" s="144">
        <f t="shared" si="55"/>
        <v>0</v>
      </c>
      <c r="J121" s="144">
        <f t="shared" si="55"/>
        <v>0</v>
      </c>
      <c r="K121" s="144">
        <f t="shared" si="55"/>
        <v>0</v>
      </c>
      <c r="L121" s="144">
        <f t="shared" si="55"/>
        <v>0</v>
      </c>
      <c r="M121" s="144">
        <f t="shared" si="55"/>
        <v>0</v>
      </c>
      <c r="N121" s="326">
        <v>128500</v>
      </c>
      <c r="O121" s="326">
        <v>106</v>
      </c>
      <c r="P121" s="326">
        <v>128066.21</v>
      </c>
      <c r="Q121" s="326">
        <v>70.8</v>
      </c>
      <c r="R121" s="134">
        <f t="shared" si="36"/>
        <v>0.66792452830188676</v>
      </c>
    </row>
    <row r="122" spans="1:22" s="96" customFormat="1" hidden="1" x14ac:dyDescent="0.2">
      <c r="A122" s="323" t="s">
        <v>215</v>
      </c>
      <c r="B122" s="315">
        <v>719</v>
      </c>
      <c r="C122" s="173" t="s">
        <v>222</v>
      </c>
      <c r="D122" s="173" t="s">
        <v>186</v>
      </c>
      <c r="E122" s="173" t="s">
        <v>232</v>
      </c>
      <c r="F122" s="173" t="s">
        <v>216</v>
      </c>
      <c r="G122" s="309"/>
      <c r="H122" s="137">
        <f t="shared" ref="H122:M122" si="56">H123+H127</f>
        <v>0</v>
      </c>
      <c r="I122" s="137">
        <f t="shared" si="56"/>
        <v>0</v>
      </c>
      <c r="J122" s="137">
        <f t="shared" si="56"/>
        <v>0</v>
      </c>
      <c r="K122" s="137">
        <f t="shared" si="56"/>
        <v>0</v>
      </c>
      <c r="L122" s="137">
        <f t="shared" si="56"/>
        <v>0</v>
      </c>
      <c r="M122" s="137">
        <f t="shared" si="56"/>
        <v>0</v>
      </c>
      <c r="N122" s="93"/>
      <c r="O122" s="93"/>
      <c r="P122" s="93"/>
      <c r="Q122" s="326">
        <f t="shared" ref="Q122:Q129" si="57">P122/1000</f>
        <v>0</v>
      </c>
      <c r="R122" s="134" t="e">
        <f t="shared" si="36"/>
        <v>#DIV/0!</v>
      </c>
    </row>
    <row r="123" spans="1:22" s="96" customFormat="1" hidden="1" x14ac:dyDescent="0.2">
      <c r="A123" s="313" t="s">
        <v>235</v>
      </c>
      <c r="B123" s="315">
        <v>719</v>
      </c>
      <c r="C123" s="173" t="s">
        <v>230</v>
      </c>
      <c r="D123" s="173" t="s">
        <v>186</v>
      </c>
      <c r="E123" s="173" t="s">
        <v>236</v>
      </c>
      <c r="F123" s="173"/>
      <c r="G123" s="309"/>
      <c r="H123" s="137">
        <f t="shared" ref="H123:M123" si="58">H124</f>
        <v>0</v>
      </c>
      <c r="I123" s="137">
        <f t="shared" si="58"/>
        <v>0</v>
      </c>
      <c r="J123" s="137">
        <f t="shared" si="58"/>
        <v>0</v>
      </c>
      <c r="K123" s="137">
        <f t="shared" si="58"/>
        <v>0</v>
      </c>
      <c r="L123" s="137">
        <f t="shared" si="58"/>
        <v>0</v>
      </c>
      <c r="M123" s="137">
        <f t="shared" si="58"/>
        <v>0</v>
      </c>
      <c r="N123" s="93"/>
      <c r="O123" s="93"/>
      <c r="P123" s="93"/>
      <c r="Q123" s="326">
        <f t="shared" si="57"/>
        <v>0</v>
      </c>
      <c r="R123" s="134" t="e">
        <f t="shared" si="36"/>
        <v>#DIV/0!</v>
      </c>
    </row>
    <row r="124" spans="1:22" s="150" customFormat="1" hidden="1" x14ac:dyDescent="0.2">
      <c r="A124" s="101" t="s">
        <v>252</v>
      </c>
      <c r="B124" s="315">
        <v>719</v>
      </c>
      <c r="C124" s="98" t="s">
        <v>230</v>
      </c>
      <c r="D124" s="98" t="s">
        <v>186</v>
      </c>
      <c r="E124" s="98" t="s">
        <v>253</v>
      </c>
      <c r="F124" s="98" t="s">
        <v>214</v>
      </c>
      <c r="G124" s="310"/>
      <c r="H124" s="149">
        <f t="shared" ref="H124:M124" si="59">H126</f>
        <v>0</v>
      </c>
      <c r="I124" s="149">
        <f t="shared" si="59"/>
        <v>0</v>
      </c>
      <c r="J124" s="149">
        <f t="shared" si="59"/>
        <v>0</v>
      </c>
      <c r="K124" s="149">
        <f t="shared" si="59"/>
        <v>0</v>
      </c>
      <c r="L124" s="149">
        <f t="shared" si="59"/>
        <v>0</v>
      </c>
      <c r="M124" s="149">
        <f t="shared" si="59"/>
        <v>0</v>
      </c>
      <c r="N124" s="149">
        <v>9600</v>
      </c>
      <c r="O124" s="149">
        <v>0</v>
      </c>
      <c r="P124" s="149">
        <v>9600</v>
      </c>
      <c r="Q124" s="326">
        <v>0</v>
      </c>
      <c r="R124" s="134">
        <v>0</v>
      </c>
    </row>
    <row r="125" spans="1:22" s="111" customFormat="1" hidden="1" x14ac:dyDescent="0.2">
      <c r="A125" s="323" t="s">
        <v>215</v>
      </c>
      <c r="B125" s="315">
        <v>719</v>
      </c>
      <c r="C125" s="173" t="s">
        <v>222</v>
      </c>
      <c r="D125" s="173" t="s">
        <v>186</v>
      </c>
      <c r="E125" s="173" t="s">
        <v>236</v>
      </c>
      <c r="F125" s="173" t="s">
        <v>216</v>
      </c>
      <c r="G125" s="299"/>
      <c r="H125" s="93">
        <f t="shared" ref="H125:M125" si="60">H126</f>
        <v>0</v>
      </c>
      <c r="I125" s="93">
        <f t="shared" si="60"/>
        <v>0</v>
      </c>
      <c r="J125" s="93">
        <f t="shared" si="60"/>
        <v>0</v>
      </c>
      <c r="K125" s="93">
        <f t="shared" si="60"/>
        <v>0</v>
      </c>
      <c r="L125" s="93">
        <f t="shared" si="60"/>
        <v>0</v>
      </c>
      <c r="M125" s="93">
        <f t="shared" si="60"/>
        <v>0</v>
      </c>
      <c r="N125" s="93"/>
      <c r="O125" s="93"/>
      <c r="P125" s="93"/>
      <c r="Q125" s="326">
        <f t="shared" si="57"/>
        <v>0</v>
      </c>
      <c r="R125" s="134" t="e">
        <f t="shared" si="36"/>
        <v>#DIV/0!</v>
      </c>
      <c r="V125" s="151"/>
    </row>
    <row r="126" spans="1:22" s="111" customFormat="1" hidden="1" x14ac:dyDescent="0.2">
      <c r="A126" s="313" t="s">
        <v>238</v>
      </c>
      <c r="B126" s="315">
        <v>719</v>
      </c>
      <c r="C126" s="173" t="s">
        <v>230</v>
      </c>
      <c r="D126" s="173" t="s">
        <v>186</v>
      </c>
      <c r="E126" s="173" t="s">
        <v>239</v>
      </c>
      <c r="F126" s="173"/>
      <c r="G126" s="299"/>
      <c r="H126" s="93"/>
      <c r="I126" s="93"/>
      <c r="J126" s="93"/>
      <c r="K126" s="93"/>
      <c r="L126" s="93"/>
      <c r="M126" s="93"/>
      <c r="N126" s="93"/>
      <c r="O126" s="93"/>
      <c r="P126" s="93"/>
      <c r="Q126" s="326">
        <f t="shared" si="57"/>
        <v>0</v>
      </c>
      <c r="R126" s="134" t="e">
        <f t="shared" si="36"/>
        <v>#DIV/0!</v>
      </c>
    </row>
    <row r="127" spans="1:22" s="111" customFormat="1" ht="22.5" hidden="1" customHeight="1" x14ac:dyDescent="0.2">
      <c r="A127" s="176" t="s">
        <v>363</v>
      </c>
      <c r="B127" s="315">
        <v>719</v>
      </c>
      <c r="C127" s="98" t="s">
        <v>230</v>
      </c>
      <c r="D127" s="98" t="s">
        <v>186</v>
      </c>
      <c r="E127" s="98" t="s">
        <v>364</v>
      </c>
      <c r="F127" s="98" t="s">
        <v>214</v>
      </c>
      <c r="G127" s="299"/>
      <c r="H127" s="93">
        <f t="shared" ref="H127:M129" si="61">H128</f>
        <v>0</v>
      </c>
      <c r="I127" s="93">
        <f t="shared" si="61"/>
        <v>0</v>
      </c>
      <c r="J127" s="93">
        <f t="shared" si="61"/>
        <v>0</v>
      </c>
      <c r="K127" s="93">
        <f t="shared" si="61"/>
        <v>0</v>
      </c>
      <c r="L127" s="93">
        <f t="shared" si="61"/>
        <v>0</v>
      </c>
      <c r="M127" s="93">
        <f t="shared" si="61"/>
        <v>0</v>
      </c>
      <c r="N127" s="93">
        <v>0</v>
      </c>
      <c r="O127" s="93"/>
      <c r="P127" s="93">
        <v>0</v>
      </c>
      <c r="Q127" s="326">
        <f t="shared" si="57"/>
        <v>0</v>
      </c>
      <c r="R127" s="134" t="e">
        <f t="shared" si="36"/>
        <v>#DIV/0!</v>
      </c>
    </row>
    <row r="128" spans="1:22" s="150" customFormat="1" ht="141.75" hidden="1" customHeight="1" x14ac:dyDescent="0.2">
      <c r="A128" s="323" t="s">
        <v>215</v>
      </c>
      <c r="B128" s="315">
        <v>719</v>
      </c>
      <c r="C128" s="173" t="s">
        <v>222</v>
      </c>
      <c r="D128" s="173" t="s">
        <v>186</v>
      </c>
      <c r="E128" s="173" t="s">
        <v>239</v>
      </c>
      <c r="F128" s="173" t="s">
        <v>216</v>
      </c>
      <c r="G128" s="309"/>
      <c r="H128" s="137">
        <f t="shared" si="61"/>
        <v>0</v>
      </c>
      <c r="I128" s="137">
        <f t="shared" si="61"/>
        <v>0</v>
      </c>
      <c r="J128" s="137">
        <f t="shared" si="61"/>
        <v>0</v>
      </c>
      <c r="K128" s="137">
        <f t="shared" si="61"/>
        <v>0</v>
      </c>
      <c r="L128" s="137">
        <f t="shared" si="61"/>
        <v>0</v>
      </c>
      <c r="M128" s="137">
        <f t="shared" si="61"/>
        <v>0</v>
      </c>
      <c r="N128" s="93"/>
      <c r="O128" s="93"/>
      <c r="P128" s="93"/>
      <c r="Q128" s="326">
        <f t="shared" si="57"/>
        <v>0</v>
      </c>
      <c r="R128" s="134" t="e">
        <f t="shared" si="36"/>
        <v>#DIV/0!</v>
      </c>
    </row>
    <row r="129" spans="1:18" s="111" customFormat="1" ht="25.5" hidden="1" x14ac:dyDescent="0.2">
      <c r="A129" s="313" t="s">
        <v>240</v>
      </c>
      <c r="B129" s="315">
        <v>719</v>
      </c>
      <c r="C129" s="173" t="s">
        <v>230</v>
      </c>
      <c r="D129" s="173" t="s">
        <v>186</v>
      </c>
      <c r="E129" s="173" t="s">
        <v>241</v>
      </c>
      <c r="F129" s="173"/>
      <c r="G129" s="299"/>
      <c r="H129" s="93">
        <f t="shared" si="61"/>
        <v>0</v>
      </c>
      <c r="I129" s="93">
        <f t="shared" si="61"/>
        <v>0</v>
      </c>
      <c r="J129" s="93">
        <f t="shared" si="61"/>
        <v>0</v>
      </c>
      <c r="K129" s="93">
        <f t="shared" si="61"/>
        <v>0</v>
      </c>
      <c r="L129" s="93">
        <f t="shared" si="61"/>
        <v>0</v>
      </c>
      <c r="M129" s="93">
        <f t="shared" si="61"/>
        <v>0</v>
      </c>
      <c r="N129" s="93"/>
      <c r="O129" s="93"/>
      <c r="P129" s="93"/>
      <c r="Q129" s="326">
        <f t="shared" si="57"/>
        <v>0</v>
      </c>
      <c r="R129" s="134" t="e">
        <f t="shared" si="36"/>
        <v>#DIV/0!</v>
      </c>
    </row>
    <row r="130" spans="1:18" s="111" customFormat="1" ht="38.25" x14ac:dyDescent="0.2">
      <c r="A130" s="101" t="s">
        <v>254</v>
      </c>
      <c r="B130" s="315">
        <v>719</v>
      </c>
      <c r="C130" s="98" t="s">
        <v>230</v>
      </c>
      <c r="D130" s="98" t="s">
        <v>186</v>
      </c>
      <c r="E130" s="98" t="s">
        <v>255</v>
      </c>
      <c r="F130" s="98" t="s">
        <v>214</v>
      </c>
      <c r="G130" s="299"/>
      <c r="H130" s="93"/>
      <c r="I130" s="93"/>
      <c r="J130" s="93"/>
      <c r="K130" s="93"/>
      <c r="L130" s="93"/>
      <c r="M130" s="93"/>
      <c r="N130" s="93">
        <v>413800</v>
      </c>
      <c r="O130" s="93">
        <v>555</v>
      </c>
      <c r="P130" s="93">
        <v>407179.28</v>
      </c>
      <c r="Q130" s="326">
        <v>555</v>
      </c>
      <c r="R130" s="134">
        <f t="shared" si="36"/>
        <v>1</v>
      </c>
    </row>
    <row r="131" spans="1:18" s="111" customFormat="1" hidden="1" x14ac:dyDescent="0.2">
      <c r="A131" s="323" t="s">
        <v>215</v>
      </c>
      <c r="B131" s="323"/>
      <c r="C131" s="318" t="s">
        <v>222</v>
      </c>
      <c r="D131" s="318" t="s">
        <v>186</v>
      </c>
      <c r="E131" s="318" t="s">
        <v>241</v>
      </c>
      <c r="F131" s="318" t="s">
        <v>216</v>
      </c>
      <c r="G131" s="299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81" t="e">
        <f t="shared" ref="R131:R141" si="62">P131/N131</f>
        <v>#DIV/0!</v>
      </c>
    </row>
    <row r="132" spans="1:18" s="111" customFormat="1" ht="25.5" hidden="1" x14ac:dyDescent="0.2">
      <c r="A132" s="109" t="s">
        <v>365</v>
      </c>
      <c r="B132" s="183"/>
      <c r="C132" s="133" t="s">
        <v>222</v>
      </c>
      <c r="D132" s="133" t="s">
        <v>222</v>
      </c>
      <c r="E132" s="133"/>
      <c r="F132" s="133"/>
      <c r="G132" s="299"/>
      <c r="H132" s="93"/>
      <c r="I132" s="93"/>
      <c r="J132" s="93"/>
      <c r="K132" s="93"/>
      <c r="L132" s="93"/>
      <c r="M132" s="93"/>
      <c r="N132" s="93">
        <f t="shared" ref="N132:P134" si="63">N133</f>
        <v>0</v>
      </c>
      <c r="O132" s="93"/>
      <c r="P132" s="93">
        <f t="shared" si="63"/>
        <v>1</v>
      </c>
      <c r="Q132" s="93"/>
      <c r="R132" s="81" t="e">
        <f t="shared" si="62"/>
        <v>#DIV/0!</v>
      </c>
    </row>
    <row r="133" spans="1:18" hidden="1" x14ac:dyDescent="0.2">
      <c r="A133" s="113" t="s">
        <v>277</v>
      </c>
      <c r="B133" s="192"/>
      <c r="C133" s="106" t="s">
        <v>222</v>
      </c>
      <c r="D133" s="106" t="s">
        <v>222</v>
      </c>
      <c r="E133" s="106" t="s">
        <v>352</v>
      </c>
      <c r="F133" s="106"/>
      <c r="G133" s="311"/>
      <c r="H133" s="163"/>
      <c r="I133" s="163"/>
      <c r="J133" s="163"/>
      <c r="K133" s="163"/>
      <c r="L133" s="163"/>
      <c r="M133" s="163"/>
      <c r="N133" s="163">
        <f t="shared" si="63"/>
        <v>0</v>
      </c>
      <c r="O133" s="163"/>
      <c r="P133" s="163">
        <f t="shared" si="63"/>
        <v>1</v>
      </c>
      <c r="Q133" s="163"/>
      <c r="R133" s="81" t="e">
        <f t="shared" si="62"/>
        <v>#DIV/0!</v>
      </c>
    </row>
    <row r="134" spans="1:18" ht="76.5" hidden="1" x14ac:dyDescent="0.2">
      <c r="A134" s="113" t="s">
        <v>209</v>
      </c>
      <c r="B134" s="192"/>
      <c r="C134" s="106" t="s">
        <v>222</v>
      </c>
      <c r="D134" s="106" t="s">
        <v>222</v>
      </c>
      <c r="E134" s="106" t="s">
        <v>353</v>
      </c>
      <c r="F134" s="106"/>
      <c r="G134" s="156"/>
      <c r="H134" s="156"/>
      <c r="I134" s="156"/>
      <c r="J134" s="156"/>
      <c r="K134" s="156"/>
      <c r="L134" s="156"/>
      <c r="M134" s="156"/>
      <c r="N134" s="163">
        <f t="shared" si="63"/>
        <v>0</v>
      </c>
      <c r="O134" s="163"/>
      <c r="P134" s="163">
        <f t="shared" si="63"/>
        <v>1</v>
      </c>
      <c r="Q134" s="163"/>
      <c r="R134" s="81" t="e">
        <f t="shared" si="62"/>
        <v>#DIV/0!</v>
      </c>
    </row>
    <row r="135" spans="1:18" ht="51" hidden="1" x14ac:dyDescent="0.2">
      <c r="A135" s="176" t="s">
        <v>366</v>
      </c>
      <c r="B135" s="192"/>
      <c r="C135" s="106" t="s">
        <v>222</v>
      </c>
      <c r="D135" s="106" t="s">
        <v>222</v>
      </c>
      <c r="E135" s="106" t="s">
        <v>367</v>
      </c>
      <c r="F135" s="106" t="s">
        <v>214</v>
      </c>
      <c r="G135" s="156"/>
      <c r="H135" s="156"/>
      <c r="I135" s="156"/>
      <c r="J135" s="156"/>
      <c r="K135" s="156"/>
      <c r="L135" s="156"/>
      <c r="M135" s="156"/>
      <c r="N135" s="157">
        <v>0</v>
      </c>
      <c r="O135" s="157"/>
      <c r="P135" s="157">
        <v>1</v>
      </c>
      <c r="Q135" s="157"/>
      <c r="R135" s="81" t="e">
        <f t="shared" si="62"/>
        <v>#DIV/0!</v>
      </c>
    </row>
    <row r="136" spans="1:18" ht="13.5" hidden="1" x14ac:dyDescent="0.2">
      <c r="A136" s="194" t="s">
        <v>243</v>
      </c>
      <c r="B136" s="194"/>
      <c r="C136" s="195" t="s">
        <v>244</v>
      </c>
      <c r="D136" s="195"/>
      <c r="E136" s="195"/>
      <c r="F136" s="195"/>
      <c r="G136" s="156"/>
      <c r="H136" s="156"/>
      <c r="I136" s="156"/>
      <c r="J136" s="156"/>
      <c r="K136" s="156"/>
      <c r="L136" s="156"/>
      <c r="M136" s="156"/>
      <c r="N136" s="157">
        <f t="shared" ref="N136:P138" si="64">N137</f>
        <v>0</v>
      </c>
      <c r="O136" s="157"/>
      <c r="P136" s="157">
        <f t="shared" si="64"/>
        <v>0</v>
      </c>
      <c r="Q136" s="157"/>
      <c r="R136" s="81" t="e">
        <f t="shared" si="62"/>
        <v>#DIV/0!</v>
      </c>
    </row>
    <row r="137" spans="1:18" hidden="1" x14ac:dyDescent="0.2">
      <c r="A137" s="191" t="s">
        <v>368</v>
      </c>
      <c r="B137" s="191"/>
      <c r="C137" s="198" t="s">
        <v>244</v>
      </c>
      <c r="D137" s="198" t="s">
        <v>114</v>
      </c>
      <c r="E137" s="198"/>
      <c r="F137" s="198"/>
      <c r="G137" s="156"/>
      <c r="H137" s="156"/>
      <c r="I137" s="156"/>
      <c r="J137" s="156"/>
      <c r="K137" s="156"/>
      <c r="L137" s="156"/>
      <c r="M137" s="156"/>
      <c r="N137" s="157">
        <f t="shared" si="64"/>
        <v>0</v>
      </c>
      <c r="O137" s="157"/>
      <c r="P137" s="157">
        <f t="shared" si="64"/>
        <v>0</v>
      </c>
      <c r="Q137" s="157"/>
      <c r="R137" s="81" t="e">
        <f t="shared" si="62"/>
        <v>#DIV/0!</v>
      </c>
    </row>
    <row r="138" spans="1:18" hidden="1" x14ac:dyDescent="0.2">
      <c r="A138" s="113" t="s">
        <v>277</v>
      </c>
      <c r="B138" s="176"/>
      <c r="C138" s="106" t="s">
        <v>244</v>
      </c>
      <c r="D138" s="106" t="s">
        <v>114</v>
      </c>
      <c r="E138" s="106" t="s">
        <v>352</v>
      </c>
      <c r="F138" s="201"/>
      <c r="G138" s="156"/>
      <c r="H138" s="156"/>
      <c r="I138" s="156"/>
      <c r="J138" s="156"/>
      <c r="K138" s="156"/>
      <c r="L138" s="156"/>
      <c r="M138" s="156"/>
      <c r="N138" s="157">
        <f t="shared" si="64"/>
        <v>0</v>
      </c>
      <c r="O138" s="157"/>
      <c r="P138" s="157">
        <f t="shared" si="64"/>
        <v>0</v>
      </c>
      <c r="Q138" s="157"/>
      <c r="R138" s="81" t="e">
        <f t="shared" si="62"/>
        <v>#DIV/0!</v>
      </c>
    </row>
    <row r="139" spans="1:18" ht="51" hidden="1" x14ac:dyDescent="0.2">
      <c r="A139" s="113" t="s">
        <v>369</v>
      </c>
      <c r="B139" s="202"/>
      <c r="C139" s="106" t="s">
        <v>244</v>
      </c>
      <c r="D139" s="106" t="s">
        <v>114</v>
      </c>
      <c r="E139" s="201" t="s">
        <v>370</v>
      </c>
      <c r="F139" s="201"/>
      <c r="G139" s="156"/>
      <c r="H139" s="156"/>
      <c r="I139" s="156"/>
      <c r="J139" s="156"/>
      <c r="K139" s="156"/>
      <c r="L139" s="156"/>
      <c r="M139" s="156"/>
      <c r="N139" s="157">
        <f>N140+N143</f>
        <v>0</v>
      </c>
      <c r="O139" s="157"/>
      <c r="P139" s="157">
        <f>P140+P143</f>
        <v>0</v>
      </c>
      <c r="Q139" s="157"/>
      <c r="R139" s="81" t="e">
        <f t="shared" si="62"/>
        <v>#DIV/0!</v>
      </c>
    </row>
    <row r="140" spans="1:18" ht="51" hidden="1" x14ac:dyDescent="0.2">
      <c r="A140" s="203" t="s">
        <v>371</v>
      </c>
      <c r="B140" s="203"/>
      <c r="C140" s="204" t="s">
        <v>244</v>
      </c>
      <c r="D140" s="204" t="s">
        <v>114</v>
      </c>
      <c r="E140" s="204" t="s">
        <v>372</v>
      </c>
      <c r="F140" s="204" t="s">
        <v>214</v>
      </c>
      <c r="G140" s="156"/>
      <c r="H140" s="156"/>
      <c r="I140" s="156"/>
      <c r="J140" s="156"/>
      <c r="K140" s="156"/>
      <c r="L140" s="156"/>
      <c r="M140" s="156"/>
      <c r="N140" s="157">
        <v>0</v>
      </c>
      <c r="O140" s="157"/>
      <c r="P140" s="157">
        <v>0</v>
      </c>
      <c r="Q140" s="157"/>
      <c r="R140" s="81" t="e">
        <f t="shared" si="62"/>
        <v>#DIV/0!</v>
      </c>
    </row>
    <row r="141" spans="1:18" hidden="1" x14ac:dyDescent="0.2">
      <c r="A141" s="192" t="s">
        <v>213</v>
      </c>
      <c r="B141" s="192"/>
      <c r="C141" s="106" t="s">
        <v>244</v>
      </c>
      <c r="D141" s="106" t="s">
        <v>114</v>
      </c>
      <c r="E141" s="204" t="s">
        <v>249</v>
      </c>
      <c r="F141" s="106" t="s">
        <v>214</v>
      </c>
      <c r="G141" s="156"/>
      <c r="H141" s="156"/>
      <c r="I141" s="156"/>
      <c r="J141" s="156"/>
      <c r="K141" s="156"/>
      <c r="L141" s="156"/>
      <c r="M141" s="156"/>
      <c r="N141" s="157"/>
      <c r="O141" s="157"/>
      <c r="P141" s="157"/>
      <c r="Q141" s="157"/>
      <c r="R141" s="81" t="e">
        <f t="shared" si="62"/>
        <v>#DIV/0!</v>
      </c>
    </row>
    <row r="142" spans="1:18" hidden="1" x14ac:dyDescent="0.2">
      <c r="A142" s="192" t="s">
        <v>215</v>
      </c>
      <c r="B142" s="192"/>
      <c r="C142" s="106" t="s">
        <v>244</v>
      </c>
      <c r="D142" s="106" t="s">
        <v>114</v>
      </c>
      <c r="E142" s="204" t="s">
        <v>249</v>
      </c>
      <c r="F142" s="106" t="s">
        <v>216</v>
      </c>
      <c r="G142" s="156"/>
      <c r="H142" s="156"/>
      <c r="I142" s="156"/>
      <c r="J142" s="156"/>
      <c r="K142" s="156"/>
      <c r="L142" s="156"/>
      <c r="M142" s="156"/>
      <c r="N142" s="157"/>
      <c r="O142" s="157"/>
      <c r="P142" s="157"/>
      <c r="Q142" s="157"/>
      <c r="R142" s="81" t="e">
        <f t="shared" ref="R142:R147" si="65">P142/N142</f>
        <v>#DIV/0!</v>
      </c>
    </row>
    <row r="143" spans="1:18" ht="63.75" hidden="1" x14ac:dyDescent="0.2">
      <c r="A143" s="176" t="s">
        <v>373</v>
      </c>
      <c r="B143" s="176"/>
      <c r="C143" s="201" t="s">
        <v>244</v>
      </c>
      <c r="D143" s="201" t="s">
        <v>114</v>
      </c>
      <c r="E143" s="106" t="s">
        <v>374</v>
      </c>
      <c r="F143" s="106" t="s">
        <v>214</v>
      </c>
      <c r="G143" s="156"/>
      <c r="H143" s="156"/>
      <c r="I143" s="156"/>
      <c r="J143" s="156"/>
      <c r="K143" s="156"/>
      <c r="L143" s="156"/>
      <c r="M143" s="156"/>
      <c r="N143" s="157">
        <v>0</v>
      </c>
      <c r="O143" s="157"/>
      <c r="P143" s="157">
        <v>0</v>
      </c>
      <c r="Q143" s="157"/>
      <c r="R143" s="81" t="e">
        <f t="shared" si="65"/>
        <v>#DIV/0!</v>
      </c>
    </row>
    <row r="144" spans="1:18" ht="140.25" hidden="1" x14ac:dyDescent="0.2">
      <c r="A144" s="313" t="s">
        <v>250</v>
      </c>
      <c r="B144" s="313"/>
      <c r="C144" s="325" t="s">
        <v>244</v>
      </c>
      <c r="D144" s="325" t="s">
        <v>114</v>
      </c>
      <c r="E144" s="318" t="s">
        <v>251</v>
      </c>
      <c r="F144" s="325"/>
      <c r="G144" s="156"/>
      <c r="H144" s="156"/>
      <c r="I144" s="156"/>
      <c r="J144" s="156"/>
      <c r="K144" s="156"/>
      <c r="L144" s="156"/>
      <c r="M144" s="156"/>
      <c r="N144" s="157"/>
      <c r="O144" s="157"/>
      <c r="P144" s="157"/>
      <c r="Q144" s="157"/>
      <c r="R144" s="81" t="e">
        <f t="shared" si="65"/>
        <v>#DIV/0!</v>
      </c>
    </row>
    <row r="145" spans="1:18" hidden="1" x14ac:dyDescent="0.2">
      <c r="A145" s="323" t="s">
        <v>213</v>
      </c>
      <c r="B145" s="323"/>
      <c r="C145" s="318" t="s">
        <v>244</v>
      </c>
      <c r="D145" s="318" t="s">
        <v>114</v>
      </c>
      <c r="E145" s="318" t="s">
        <v>251</v>
      </c>
      <c r="F145" s="318" t="s">
        <v>214</v>
      </c>
      <c r="G145" s="156"/>
      <c r="H145" s="156"/>
      <c r="I145" s="156"/>
      <c r="J145" s="156"/>
      <c r="K145" s="156"/>
      <c r="L145" s="156"/>
      <c r="M145" s="156"/>
      <c r="N145" s="157"/>
      <c r="O145" s="157"/>
      <c r="P145" s="157"/>
      <c r="Q145" s="157"/>
      <c r="R145" s="81" t="e">
        <f t="shared" si="65"/>
        <v>#DIV/0!</v>
      </c>
    </row>
    <row r="146" spans="1:18" hidden="1" x14ac:dyDescent="0.2">
      <c r="A146" s="323" t="s">
        <v>215</v>
      </c>
      <c r="B146" s="323"/>
      <c r="C146" s="318" t="s">
        <v>244</v>
      </c>
      <c r="D146" s="318" t="s">
        <v>114</v>
      </c>
      <c r="E146" s="318" t="s">
        <v>251</v>
      </c>
      <c r="F146" s="318" t="s">
        <v>216</v>
      </c>
      <c r="G146" s="156"/>
      <c r="H146" s="156"/>
      <c r="I146" s="156"/>
      <c r="J146" s="156"/>
      <c r="K146" s="156"/>
      <c r="L146" s="156"/>
      <c r="M146" s="156"/>
      <c r="N146" s="157"/>
      <c r="O146" s="157"/>
      <c r="P146" s="157"/>
      <c r="Q146" s="157"/>
      <c r="R146" s="81" t="e">
        <f t="shared" si="65"/>
        <v>#DIV/0!</v>
      </c>
    </row>
    <row r="147" spans="1:18" hidden="1" x14ac:dyDescent="0.2">
      <c r="C147" s="154"/>
      <c r="D147" s="154"/>
      <c r="E147" s="154"/>
      <c r="F147" s="155"/>
      <c r="G147" s="156"/>
      <c r="H147" s="156"/>
      <c r="I147" s="156"/>
      <c r="J147" s="156"/>
      <c r="K147" s="156"/>
      <c r="L147" s="156"/>
      <c r="M147" s="156"/>
      <c r="N147" s="157"/>
      <c r="O147" s="157"/>
      <c r="R147" s="81" t="e">
        <f t="shared" si="65"/>
        <v>#DIV/0!</v>
      </c>
    </row>
    <row r="148" spans="1:18" x14ac:dyDescent="0.2">
      <c r="C148" s="154"/>
      <c r="D148" s="154"/>
      <c r="E148" s="154"/>
      <c r="F148" s="155"/>
      <c r="G148" s="156"/>
      <c r="H148" s="156"/>
      <c r="I148" s="156"/>
      <c r="J148" s="156"/>
      <c r="K148" s="156"/>
      <c r="L148" s="156"/>
      <c r="M148" s="156"/>
      <c r="N148" s="157"/>
      <c r="O148" s="157"/>
    </row>
    <row r="149" spans="1:18" x14ac:dyDescent="0.2">
      <c r="C149" s="154"/>
      <c r="D149" s="154"/>
      <c r="E149" s="154"/>
      <c r="F149" s="155"/>
      <c r="G149" s="156"/>
      <c r="H149" s="156"/>
      <c r="I149" s="156"/>
      <c r="J149" s="156"/>
      <c r="K149" s="156"/>
      <c r="L149" s="156"/>
      <c r="M149" s="156"/>
      <c r="N149" s="157"/>
      <c r="O149" s="157"/>
    </row>
    <row r="150" spans="1:18" x14ac:dyDescent="0.2">
      <c r="C150" s="154"/>
      <c r="D150" s="154"/>
      <c r="E150" s="154"/>
      <c r="F150" s="155"/>
      <c r="G150" s="156"/>
      <c r="H150" s="156"/>
      <c r="I150" s="156"/>
      <c r="J150" s="156"/>
      <c r="K150" s="156"/>
      <c r="L150" s="156"/>
      <c r="M150" s="156"/>
      <c r="N150" s="157"/>
      <c r="O150" s="157"/>
    </row>
    <row r="151" spans="1:18" x14ac:dyDescent="0.2">
      <c r="C151" s="154"/>
      <c r="D151" s="154"/>
      <c r="E151" s="154"/>
      <c r="F151" s="155"/>
      <c r="G151" s="156"/>
      <c r="H151" s="156"/>
      <c r="I151" s="156"/>
      <c r="J151" s="156"/>
      <c r="K151" s="156"/>
      <c r="L151" s="156"/>
      <c r="M151" s="156"/>
      <c r="N151" s="157"/>
      <c r="O151" s="157"/>
    </row>
    <row r="152" spans="1:18" x14ac:dyDescent="0.2">
      <c r="C152" s="154"/>
      <c r="D152" s="154"/>
      <c r="E152" s="154"/>
      <c r="F152" s="155"/>
      <c r="G152" s="156"/>
      <c r="H152" s="156"/>
      <c r="I152" s="156"/>
      <c r="J152" s="156"/>
      <c r="K152" s="156"/>
      <c r="L152" s="156"/>
      <c r="M152" s="156"/>
      <c r="N152" s="157"/>
      <c r="O152" s="157"/>
    </row>
    <row r="153" spans="1:18" x14ac:dyDescent="0.2">
      <c r="C153" s="154"/>
      <c r="D153" s="154"/>
      <c r="E153" s="154"/>
      <c r="F153" s="155"/>
      <c r="G153" s="156"/>
      <c r="H153" s="156"/>
      <c r="I153" s="156"/>
      <c r="J153" s="156"/>
      <c r="K153" s="156"/>
      <c r="L153" s="156"/>
      <c r="M153" s="156"/>
      <c r="N153" s="157"/>
      <c r="O153" s="157"/>
    </row>
    <row r="154" spans="1:18" x14ac:dyDescent="0.2">
      <c r="C154" s="154"/>
      <c r="D154" s="154"/>
      <c r="E154" s="154"/>
      <c r="F154" s="155"/>
      <c r="G154" s="156"/>
      <c r="H154" s="156"/>
      <c r="I154" s="156"/>
      <c r="J154" s="156"/>
      <c r="K154" s="156"/>
      <c r="L154" s="156"/>
      <c r="M154" s="156"/>
      <c r="N154" s="157"/>
      <c r="O154" s="157"/>
    </row>
    <row r="155" spans="1:18" x14ac:dyDescent="0.2">
      <c r="C155" s="154"/>
      <c r="D155" s="154"/>
      <c r="E155" s="154"/>
      <c r="F155" s="155"/>
      <c r="G155" s="156"/>
      <c r="H155" s="156"/>
      <c r="I155" s="156"/>
      <c r="J155" s="156"/>
      <c r="K155" s="156"/>
      <c r="L155" s="156"/>
      <c r="M155" s="156"/>
      <c r="N155" s="157"/>
      <c r="O155" s="157"/>
    </row>
    <row r="156" spans="1:18" x14ac:dyDescent="0.2">
      <c r="C156" s="154"/>
      <c r="D156" s="154"/>
      <c r="E156" s="154"/>
      <c r="F156" s="155"/>
      <c r="G156" s="156"/>
      <c r="H156" s="156"/>
      <c r="I156" s="156"/>
      <c r="J156" s="156"/>
      <c r="K156" s="156"/>
      <c r="L156" s="156"/>
      <c r="M156" s="156"/>
      <c r="N156" s="157"/>
      <c r="O156" s="157"/>
    </row>
    <row r="157" spans="1:18" x14ac:dyDescent="0.2">
      <c r="C157" s="154"/>
      <c r="D157" s="154"/>
      <c r="E157" s="154"/>
      <c r="F157" s="155"/>
      <c r="G157" s="156"/>
      <c r="H157" s="156"/>
      <c r="I157" s="156"/>
      <c r="J157" s="156"/>
      <c r="K157" s="156"/>
      <c r="L157" s="156"/>
      <c r="M157" s="156"/>
      <c r="N157" s="157"/>
      <c r="O157" s="157"/>
    </row>
    <row r="158" spans="1:18" x14ac:dyDescent="0.2">
      <c r="C158" s="154"/>
      <c r="D158" s="154"/>
      <c r="E158" s="154"/>
      <c r="F158" s="155"/>
      <c r="G158" s="156"/>
      <c r="H158" s="156"/>
      <c r="I158" s="156"/>
      <c r="J158" s="156"/>
      <c r="K158" s="156"/>
      <c r="L158" s="156"/>
      <c r="M158" s="156"/>
      <c r="N158" s="157"/>
      <c r="O158" s="157"/>
    </row>
    <row r="159" spans="1:18" x14ac:dyDescent="0.2">
      <c r="C159" s="154"/>
      <c r="D159" s="154"/>
      <c r="E159" s="154"/>
      <c r="F159" s="155"/>
      <c r="G159" s="156"/>
      <c r="H159" s="156"/>
      <c r="I159" s="156"/>
      <c r="J159" s="156"/>
      <c r="K159" s="156"/>
      <c r="L159" s="156"/>
      <c r="M159" s="156"/>
      <c r="N159" s="157"/>
      <c r="O159" s="157"/>
    </row>
    <row r="160" spans="1:18" x14ac:dyDescent="0.2">
      <c r="C160" s="154"/>
      <c r="D160" s="154"/>
      <c r="E160" s="154"/>
      <c r="F160" s="155"/>
      <c r="G160" s="156"/>
      <c r="H160" s="156"/>
      <c r="I160" s="156"/>
      <c r="J160" s="156"/>
      <c r="K160" s="156"/>
      <c r="L160" s="156"/>
      <c r="M160" s="156"/>
      <c r="N160" s="157"/>
      <c r="O160" s="157"/>
    </row>
    <row r="161" spans="3:15" x14ac:dyDescent="0.2">
      <c r="C161" s="154"/>
      <c r="D161" s="154"/>
      <c r="E161" s="154"/>
      <c r="F161" s="155"/>
      <c r="G161" s="156"/>
      <c r="H161" s="156"/>
      <c r="I161" s="156"/>
      <c r="J161" s="156"/>
      <c r="K161" s="156"/>
      <c r="L161" s="156"/>
      <c r="M161" s="156"/>
      <c r="N161" s="157"/>
      <c r="O161" s="157"/>
    </row>
    <row r="162" spans="3:15" x14ac:dyDescent="0.2">
      <c r="C162" s="154"/>
      <c r="D162" s="154"/>
      <c r="E162" s="154"/>
      <c r="F162" s="155"/>
      <c r="G162" s="156"/>
      <c r="H162" s="156"/>
      <c r="I162" s="156"/>
      <c r="J162" s="156"/>
      <c r="K162" s="156"/>
      <c r="L162" s="156"/>
      <c r="M162" s="156"/>
      <c r="N162" s="157"/>
      <c r="O162" s="157"/>
    </row>
    <row r="163" spans="3:15" x14ac:dyDescent="0.2">
      <c r="C163" s="154"/>
      <c r="D163" s="154"/>
      <c r="E163" s="154"/>
      <c r="F163" s="155"/>
      <c r="G163" s="156"/>
      <c r="H163" s="156"/>
      <c r="I163" s="156"/>
      <c r="J163" s="156"/>
      <c r="K163" s="156"/>
      <c r="L163" s="156"/>
      <c r="M163" s="156"/>
      <c r="N163" s="157"/>
      <c r="O163" s="157"/>
    </row>
    <row r="164" spans="3:15" x14ac:dyDescent="0.2">
      <c r="C164" s="154"/>
      <c r="D164" s="154"/>
      <c r="E164" s="154"/>
      <c r="F164" s="155"/>
      <c r="G164" s="156"/>
      <c r="H164" s="156"/>
      <c r="I164" s="156"/>
      <c r="J164" s="156"/>
      <c r="K164" s="156"/>
      <c r="L164" s="156"/>
      <c r="M164" s="156"/>
      <c r="N164" s="157"/>
      <c r="O164" s="157"/>
    </row>
    <row r="165" spans="3:15" x14ac:dyDescent="0.2">
      <c r="C165" s="154"/>
      <c r="D165" s="154"/>
      <c r="E165" s="154"/>
      <c r="F165" s="155"/>
      <c r="G165" s="156"/>
      <c r="H165" s="156"/>
      <c r="I165" s="156"/>
      <c r="J165" s="156"/>
      <c r="K165" s="156"/>
      <c r="L165" s="156"/>
      <c r="M165" s="156"/>
      <c r="N165" s="157"/>
      <c r="O165" s="157"/>
    </row>
    <row r="166" spans="3:15" x14ac:dyDescent="0.2">
      <c r="C166" s="154"/>
      <c r="D166" s="154"/>
      <c r="E166" s="154"/>
      <c r="F166" s="155"/>
      <c r="G166" s="156"/>
      <c r="H166" s="156"/>
      <c r="I166" s="156"/>
      <c r="J166" s="156"/>
      <c r="K166" s="156"/>
      <c r="L166" s="156"/>
      <c r="M166" s="156"/>
      <c r="N166" s="157"/>
      <c r="O166" s="157"/>
    </row>
    <row r="167" spans="3:15" x14ac:dyDescent="0.2">
      <c r="C167" s="154"/>
      <c r="D167" s="154"/>
      <c r="E167" s="154"/>
      <c r="F167" s="155"/>
      <c r="G167" s="156"/>
      <c r="H167" s="156"/>
      <c r="I167" s="156"/>
      <c r="J167" s="156"/>
      <c r="K167" s="156"/>
      <c r="L167" s="156"/>
      <c r="M167" s="156"/>
      <c r="N167" s="157"/>
      <c r="O167" s="157"/>
    </row>
    <row r="168" spans="3:15" x14ac:dyDescent="0.2">
      <c r="C168" s="154"/>
      <c r="D168" s="154"/>
      <c r="E168" s="154"/>
      <c r="F168" s="155"/>
      <c r="G168" s="156"/>
      <c r="H168" s="156"/>
      <c r="I168" s="156"/>
      <c r="J168" s="156"/>
      <c r="K168" s="156"/>
      <c r="L168" s="156"/>
      <c r="M168" s="156"/>
      <c r="N168" s="157"/>
      <c r="O168" s="157"/>
    </row>
    <row r="169" spans="3:15" x14ac:dyDescent="0.2">
      <c r="C169" s="154"/>
      <c r="D169" s="154"/>
      <c r="E169" s="154"/>
      <c r="F169" s="155"/>
      <c r="G169" s="156"/>
      <c r="H169" s="156"/>
      <c r="I169" s="156"/>
      <c r="J169" s="156"/>
      <c r="K169" s="156"/>
      <c r="L169" s="156"/>
      <c r="M169" s="156"/>
      <c r="N169" s="157"/>
      <c r="O169" s="157"/>
    </row>
    <row r="170" spans="3:15" x14ac:dyDescent="0.2">
      <c r="C170" s="154"/>
      <c r="D170" s="154"/>
      <c r="E170" s="154"/>
      <c r="F170" s="155"/>
      <c r="G170" s="156"/>
      <c r="H170" s="156"/>
      <c r="I170" s="156"/>
      <c r="J170" s="156"/>
      <c r="K170" s="156"/>
      <c r="L170" s="156"/>
      <c r="M170" s="156"/>
      <c r="N170" s="157"/>
      <c r="O170" s="157"/>
    </row>
    <row r="171" spans="3:15" x14ac:dyDescent="0.2">
      <c r="C171" s="154"/>
      <c r="D171" s="154"/>
      <c r="E171" s="154"/>
      <c r="F171" s="155"/>
      <c r="G171" s="156"/>
      <c r="H171" s="156"/>
      <c r="I171" s="156"/>
      <c r="J171" s="156"/>
      <c r="K171" s="156"/>
      <c r="L171" s="156"/>
      <c r="M171" s="156"/>
      <c r="N171" s="157"/>
      <c r="O171" s="157"/>
    </row>
    <row r="172" spans="3:15" x14ac:dyDescent="0.2">
      <c r="C172" s="154"/>
      <c r="D172" s="154"/>
      <c r="E172" s="154"/>
      <c r="F172" s="155"/>
      <c r="G172" s="156"/>
      <c r="H172" s="156"/>
      <c r="I172" s="156"/>
      <c r="J172" s="156"/>
      <c r="K172" s="156"/>
      <c r="L172" s="156"/>
      <c r="M172" s="156"/>
      <c r="N172" s="157"/>
      <c r="O172" s="157"/>
    </row>
    <row r="173" spans="3:15" x14ac:dyDescent="0.2">
      <c r="C173" s="154"/>
      <c r="D173" s="154"/>
      <c r="E173" s="154"/>
      <c r="F173" s="155"/>
      <c r="G173" s="156"/>
      <c r="H173" s="156"/>
      <c r="I173" s="156"/>
      <c r="J173" s="156"/>
      <c r="K173" s="156"/>
      <c r="L173" s="156"/>
      <c r="M173" s="156"/>
      <c r="N173" s="157"/>
      <c r="O173" s="157"/>
    </row>
    <row r="174" spans="3:15" x14ac:dyDescent="0.2">
      <c r="C174" s="154"/>
      <c r="D174" s="154"/>
      <c r="E174" s="154"/>
      <c r="F174" s="155"/>
      <c r="G174" s="156"/>
      <c r="H174" s="156"/>
      <c r="I174" s="156"/>
      <c r="J174" s="156"/>
      <c r="K174" s="156"/>
      <c r="L174" s="156"/>
      <c r="M174" s="156"/>
      <c r="N174" s="157"/>
      <c r="O174" s="157"/>
    </row>
    <row r="175" spans="3:15" x14ac:dyDescent="0.2">
      <c r="C175" s="154"/>
      <c r="D175" s="154"/>
      <c r="E175" s="154"/>
      <c r="F175" s="155"/>
      <c r="G175" s="156"/>
      <c r="H175" s="156"/>
      <c r="I175" s="156"/>
      <c r="J175" s="156"/>
      <c r="K175" s="156"/>
      <c r="L175" s="156"/>
      <c r="M175" s="156"/>
      <c r="N175" s="157"/>
      <c r="O175" s="157"/>
    </row>
    <row r="176" spans="3:15" x14ac:dyDescent="0.2">
      <c r="C176" s="154"/>
      <c r="D176" s="154"/>
      <c r="E176" s="154"/>
      <c r="F176" s="155"/>
      <c r="G176" s="156"/>
      <c r="H176" s="156"/>
      <c r="I176" s="156"/>
      <c r="J176" s="156"/>
      <c r="K176" s="156"/>
      <c r="L176" s="156"/>
      <c r="M176" s="156"/>
      <c r="N176" s="157"/>
      <c r="O176" s="157"/>
    </row>
    <row r="177" spans="3:15" x14ac:dyDescent="0.2">
      <c r="C177" s="154"/>
      <c r="D177" s="154"/>
      <c r="E177" s="154"/>
      <c r="F177" s="155"/>
      <c r="G177" s="156"/>
      <c r="H177" s="156"/>
      <c r="I177" s="156"/>
      <c r="J177" s="156"/>
      <c r="K177" s="156"/>
      <c r="L177" s="156"/>
      <c r="M177" s="156"/>
      <c r="N177" s="157"/>
      <c r="O177" s="157"/>
    </row>
    <row r="178" spans="3:15" x14ac:dyDescent="0.2">
      <c r="C178" s="154"/>
      <c r="D178" s="154"/>
      <c r="E178" s="154"/>
      <c r="F178" s="155"/>
      <c r="G178" s="156"/>
      <c r="H178" s="156"/>
      <c r="I178" s="156"/>
      <c r="J178" s="156"/>
      <c r="K178" s="156"/>
      <c r="L178" s="156"/>
      <c r="M178" s="156"/>
      <c r="N178" s="157"/>
      <c r="O178" s="157"/>
    </row>
    <row r="179" spans="3:15" x14ac:dyDescent="0.2">
      <c r="C179" s="154"/>
      <c r="D179" s="154"/>
      <c r="E179" s="154"/>
      <c r="F179" s="155"/>
      <c r="G179" s="156"/>
      <c r="H179" s="156"/>
      <c r="I179" s="156"/>
      <c r="J179" s="156"/>
      <c r="K179" s="156"/>
      <c r="L179" s="156"/>
      <c r="M179" s="156"/>
      <c r="N179" s="157"/>
      <c r="O179" s="157"/>
    </row>
    <row r="180" spans="3:15" x14ac:dyDescent="0.2">
      <c r="C180" s="154"/>
      <c r="D180" s="154"/>
      <c r="E180" s="154"/>
      <c r="F180" s="155"/>
      <c r="G180" s="156"/>
      <c r="H180" s="156"/>
      <c r="I180" s="156"/>
      <c r="J180" s="156"/>
      <c r="K180" s="156"/>
      <c r="L180" s="156"/>
      <c r="M180" s="156"/>
      <c r="N180" s="157"/>
      <c r="O180" s="157"/>
    </row>
    <row r="181" spans="3:15" x14ac:dyDescent="0.2">
      <c r="C181" s="154"/>
      <c r="D181" s="154"/>
      <c r="E181" s="154"/>
      <c r="F181" s="155"/>
      <c r="G181" s="156"/>
      <c r="H181" s="156"/>
      <c r="I181" s="156"/>
      <c r="J181" s="156"/>
      <c r="K181" s="156"/>
      <c r="L181" s="156"/>
      <c r="M181" s="156"/>
      <c r="N181" s="157"/>
      <c r="O181" s="157"/>
    </row>
    <row r="182" spans="3:15" x14ac:dyDescent="0.2">
      <c r="C182" s="154"/>
      <c r="D182" s="154"/>
      <c r="E182" s="154"/>
      <c r="F182" s="155"/>
      <c r="G182" s="156"/>
      <c r="H182" s="156"/>
      <c r="I182" s="156"/>
      <c r="J182" s="156"/>
      <c r="K182" s="156"/>
      <c r="L182" s="156"/>
      <c r="M182" s="156"/>
      <c r="N182" s="157"/>
      <c r="O182" s="157"/>
    </row>
    <row r="183" spans="3:15" x14ac:dyDescent="0.2">
      <c r="C183" s="154"/>
      <c r="D183" s="154"/>
      <c r="E183" s="154"/>
      <c r="F183" s="155"/>
      <c r="G183" s="156"/>
      <c r="H183" s="156"/>
      <c r="I183" s="156"/>
      <c r="J183" s="156"/>
      <c r="K183" s="156"/>
      <c r="L183" s="156"/>
      <c r="M183" s="156"/>
      <c r="N183" s="157"/>
      <c r="O183" s="157"/>
    </row>
    <row r="184" spans="3:15" x14ac:dyDescent="0.2">
      <c r="C184" s="154"/>
      <c r="D184" s="154"/>
      <c r="E184" s="154"/>
      <c r="F184" s="155"/>
      <c r="G184" s="156"/>
      <c r="H184" s="156"/>
      <c r="I184" s="156"/>
      <c r="J184" s="156"/>
      <c r="K184" s="156"/>
      <c r="L184" s="156"/>
      <c r="M184" s="156"/>
      <c r="N184" s="157"/>
      <c r="O184" s="157"/>
    </row>
    <row r="185" spans="3:15" x14ac:dyDescent="0.2">
      <c r="C185" s="154"/>
      <c r="D185" s="154"/>
      <c r="E185" s="154"/>
      <c r="F185" s="155"/>
      <c r="G185" s="156"/>
      <c r="H185" s="156"/>
      <c r="I185" s="156"/>
      <c r="J185" s="156"/>
      <c r="K185" s="156"/>
      <c r="L185" s="156"/>
      <c r="M185" s="156"/>
      <c r="N185" s="157"/>
      <c r="O185" s="157"/>
    </row>
    <row r="186" spans="3:15" x14ac:dyDescent="0.2">
      <c r="C186" s="154"/>
      <c r="D186" s="154"/>
      <c r="E186" s="154"/>
      <c r="F186" s="155"/>
      <c r="G186" s="156"/>
      <c r="H186" s="156"/>
      <c r="I186" s="156"/>
      <c r="J186" s="156"/>
      <c r="K186" s="156"/>
      <c r="L186" s="156"/>
      <c r="M186" s="156"/>
      <c r="N186" s="157"/>
      <c r="O186" s="157"/>
    </row>
    <row r="187" spans="3:15" x14ac:dyDescent="0.2">
      <c r="C187" s="154"/>
      <c r="D187" s="154"/>
      <c r="E187" s="154"/>
      <c r="F187" s="155"/>
      <c r="G187" s="156"/>
      <c r="H187" s="156"/>
      <c r="I187" s="156"/>
      <c r="J187" s="156"/>
      <c r="K187" s="156"/>
      <c r="L187" s="156"/>
      <c r="M187" s="156"/>
      <c r="N187" s="157"/>
      <c r="O187" s="157"/>
    </row>
    <row r="188" spans="3:15" x14ac:dyDescent="0.2">
      <c r="C188" s="154"/>
      <c r="D188" s="154"/>
      <c r="E188" s="154"/>
      <c r="F188" s="155"/>
      <c r="G188" s="156"/>
      <c r="H188" s="156"/>
      <c r="I188" s="156"/>
      <c r="J188" s="156"/>
      <c r="K188" s="156"/>
      <c r="L188" s="156"/>
      <c r="M188" s="156"/>
      <c r="N188" s="157"/>
      <c r="O188" s="157"/>
    </row>
    <row r="189" spans="3:15" x14ac:dyDescent="0.2">
      <c r="C189" s="154"/>
      <c r="D189" s="154"/>
      <c r="E189" s="154"/>
      <c r="F189" s="155"/>
      <c r="G189" s="156"/>
      <c r="H189" s="156"/>
      <c r="I189" s="156"/>
      <c r="J189" s="156"/>
      <c r="K189" s="156"/>
      <c r="L189" s="156"/>
      <c r="M189" s="156"/>
      <c r="N189" s="157"/>
      <c r="O189" s="157"/>
    </row>
    <row r="190" spans="3:15" x14ac:dyDescent="0.2">
      <c r="C190" s="154"/>
      <c r="D190" s="154"/>
      <c r="E190" s="154"/>
      <c r="F190" s="155"/>
      <c r="G190" s="156"/>
      <c r="H190" s="156"/>
      <c r="I190" s="156"/>
      <c r="J190" s="156"/>
      <c r="K190" s="156"/>
      <c r="L190" s="156"/>
      <c r="M190" s="156"/>
      <c r="N190" s="157"/>
      <c r="O190" s="157"/>
    </row>
    <row r="191" spans="3:15" x14ac:dyDescent="0.2">
      <c r="C191" s="154"/>
      <c r="D191" s="154"/>
      <c r="E191" s="154"/>
      <c r="F191" s="155"/>
      <c r="G191" s="156"/>
      <c r="H191" s="156"/>
      <c r="I191" s="156"/>
      <c r="J191" s="156"/>
      <c r="K191" s="156"/>
      <c r="L191" s="156"/>
      <c r="M191" s="156"/>
      <c r="N191" s="157"/>
      <c r="O191" s="157"/>
    </row>
    <row r="192" spans="3:15" x14ac:dyDescent="0.2">
      <c r="C192" s="154"/>
      <c r="D192" s="154"/>
      <c r="E192" s="154"/>
      <c r="F192" s="155"/>
      <c r="G192" s="156"/>
      <c r="H192" s="156"/>
      <c r="I192" s="156"/>
      <c r="J192" s="156"/>
      <c r="K192" s="156"/>
      <c r="L192" s="156"/>
      <c r="M192" s="156"/>
      <c r="N192" s="157"/>
      <c r="O192" s="157"/>
    </row>
    <row r="193" spans="3:15" x14ac:dyDescent="0.2">
      <c r="C193" s="154"/>
      <c r="D193" s="154"/>
      <c r="E193" s="154"/>
      <c r="F193" s="155"/>
      <c r="G193" s="156"/>
      <c r="H193" s="156"/>
      <c r="I193" s="156"/>
      <c r="J193" s="156"/>
      <c r="K193" s="156"/>
      <c r="L193" s="156"/>
      <c r="M193" s="156"/>
      <c r="N193" s="157"/>
      <c r="O193" s="157"/>
    </row>
    <row r="194" spans="3:15" x14ac:dyDescent="0.2">
      <c r="C194" s="154"/>
      <c r="D194" s="154"/>
      <c r="E194" s="154"/>
      <c r="F194" s="155"/>
      <c r="G194" s="156"/>
      <c r="H194" s="156"/>
      <c r="I194" s="156"/>
      <c r="J194" s="156"/>
      <c r="K194" s="156"/>
      <c r="L194" s="156"/>
      <c r="M194" s="156"/>
      <c r="N194" s="157"/>
      <c r="O194" s="157"/>
    </row>
    <row r="195" spans="3:15" x14ac:dyDescent="0.2">
      <c r="C195" s="154"/>
      <c r="D195" s="154"/>
      <c r="E195" s="154"/>
      <c r="F195" s="155"/>
      <c r="G195" s="156"/>
      <c r="H195" s="156"/>
      <c r="I195" s="156"/>
      <c r="J195" s="156"/>
      <c r="K195" s="156"/>
      <c r="L195" s="156"/>
      <c r="M195" s="156"/>
      <c r="N195" s="157"/>
      <c r="O195" s="157"/>
    </row>
    <row r="196" spans="3:15" x14ac:dyDescent="0.2">
      <c r="C196" s="154"/>
      <c r="D196" s="154"/>
      <c r="E196" s="154"/>
      <c r="F196" s="155"/>
      <c r="G196" s="156"/>
      <c r="H196" s="156"/>
      <c r="I196" s="156"/>
      <c r="J196" s="156"/>
      <c r="K196" s="156"/>
      <c r="L196" s="156"/>
      <c r="M196" s="156"/>
      <c r="N196" s="157"/>
      <c r="O196" s="157"/>
    </row>
    <row r="197" spans="3:15" x14ac:dyDescent="0.2">
      <c r="C197" s="154"/>
      <c r="D197" s="154"/>
      <c r="E197" s="154"/>
      <c r="F197" s="155"/>
      <c r="G197" s="156"/>
      <c r="H197" s="156"/>
      <c r="I197" s="156"/>
      <c r="J197" s="156"/>
      <c r="K197" s="156"/>
      <c r="L197" s="156"/>
      <c r="M197" s="156"/>
      <c r="N197" s="157"/>
      <c r="O197" s="157"/>
    </row>
    <row r="198" spans="3:15" x14ac:dyDescent="0.2">
      <c r="C198" s="154"/>
      <c r="D198" s="154"/>
      <c r="E198" s="154"/>
      <c r="F198" s="155"/>
      <c r="G198" s="156"/>
      <c r="H198" s="156"/>
      <c r="I198" s="156"/>
      <c r="J198" s="156"/>
      <c r="K198" s="156"/>
      <c r="L198" s="156"/>
      <c r="M198" s="156"/>
      <c r="N198" s="157"/>
      <c r="O198" s="157"/>
    </row>
    <row r="199" spans="3:15" x14ac:dyDescent="0.2">
      <c r="C199" s="154"/>
      <c r="D199" s="154"/>
      <c r="E199" s="154"/>
      <c r="F199" s="155"/>
      <c r="G199" s="156"/>
      <c r="H199" s="156"/>
      <c r="I199" s="156"/>
      <c r="J199" s="156"/>
      <c r="K199" s="156"/>
      <c r="L199" s="156"/>
      <c r="M199" s="156"/>
      <c r="N199" s="157"/>
      <c r="O199" s="157"/>
    </row>
    <row r="200" spans="3:15" x14ac:dyDescent="0.2">
      <c r="C200" s="154"/>
      <c r="D200" s="154"/>
      <c r="E200" s="154"/>
      <c r="F200" s="155"/>
      <c r="G200" s="156"/>
      <c r="H200" s="156"/>
      <c r="I200" s="156"/>
      <c r="J200" s="156"/>
      <c r="K200" s="156"/>
      <c r="L200" s="156"/>
      <c r="M200" s="156"/>
      <c r="N200" s="157"/>
      <c r="O200" s="157"/>
    </row>
    <row r="201" spans="3:15" x14ac:dyDescent="0.2">
      <c r="C201" s="154"/>
      <c r="D201" s="154"/>
      <c r="E201" s="154"/>
      <c r="F201" s="155"/>
      <c r="G201" s="156"/>
      <c r="H201" s="156"/>
      <c r="I201" s="156"/>
      <c r="J201" s="156"/>
      <c r="K201" s="156"/>
      <c r="L201" s="156"/>
      <c r="M201" s="156"/>
      <c r="N201" s="157"/>
      <c r="O201" s="157"/>
    </row>
    <row r="202" spans="3:15" x14ac:dyDescent="0.2">
      <c r="C202" s="154"/>
      <c r="D202" s="154"/>
      <c r="E202" s="154"/>
      <c r="F202" s="155"/>
      <c r="G202" s="156"/>
      <c r="H202" s="156"/>
      <c r="I202" s="156"/>
      <c r="J202" s="156"/>
      <c r="K202" s="156"/>
      <c r="L202" s="156"/>
      <c r="M202" s="156"/>
      <c r="N202" s="157"/>
      <c r="O202" s="157"/>
    </row>
    <row r="203" spans="3:15" x14ac:dyDescent="0.2">
      <c r="C203" s="154"/>
      <c r="D203" s="154"/>
      <c r="E203" s="154"/>
      <c r="F203" s="155"/>
      <c r="G203" s="156"/>
      <c r="H203" s="156"/>
      <c r="I203" s="156"/>
      <c r="J203" s="156"/>
      <c r="K203" s="156"/>
      <c r="L203" s="156"/>
      <c r="M203" s="156"/>
      <c r="N203" s="157"/>
      <c r="O203" s="157"/>
    </row>
    <row r="204" spans="3:15" x14ac:dyDescent="0.2">
      <c r="C204" s="154"/>
      <c r="D204" s="154"/>
      <c r="E204" s="154"/>
      <c r="F204" s="155"/>
      <c r="G204" s="156"/>
      <c r="H204" s="156"/>
      <c r="I204" s="156"/>
      <c r="J204" s="156"/>
      <c r="K204" s="156"/>
      <c r="L204" s="156"/>
      <c r="M204" s="156"/>
      <c r="N204" s="157"/>
      <c r="O204" s="157"/>
    </row>
    <row r="205" spans="3:15" x14ac:dyDescent="0.2">
      <c r="C205" s="154"/>
      <c r="D205" s="154"/>
      <c r="E205" s="154"/>
      <c r="F205" s="155"/>
      <c r="G205" s="156"/>
      <c r="H205" s="156"/>
      <c r="I205" s="156"/>
      <c r="J205" s="156"/>
      <c r="K205" s="156"/>
      <c r="L205" s="156"/>
      <c r="M205" s="156"/>
      <c r="N205" s="157"/>
      <c r="O205" s="157"/>
    </row>
    <row r="206" spans="3:15" x14ac:dyDescent="0.2">
      <c r="C206" s="154"/>
      <c r="D206" s="154"/>
      <c r="E206" s="154"/>
      <c r="F206" s="155"/>
      <c r="G206" s="156"/>
      <c r="H206" s="156"/>
      <c r="I206" s="156"/>
      <c r="J206" s="156"/>
      <c r="K206" s="156"/>
      <c r="L206" s="156"/>
      <c r="M206" s="156"/>
      <c r="N206" s="157"/>
      <c r="O206" s="157"/>
    </row>
    <row r="207" spans="3:15" x14ac:dyDescent="0.2">
      <c r="C207" s="154"/>
      <c r="D207" s="154"/>
      <c r="E207" s="154"/>
      <c r="F207" s="155"/>
      <c r="G207" s="156"/>
      <c r="H207" s="156"/>
      <c r="I207" s="156"/>
      <c r="J207" s="156"/>
      <c r="K207" s="156"/>
      <c r="L207" s="156"/>
      <c r="M207" s="156"/>
      <c r="N207" s="157"/>
      <c r="O207" s="157"/>
    </row>
    <row r="208" spans="3:15" x14ac:dyDescent="0.2">
      <c r="C208" s="154"/>
      <c r="D208" s="154"/>
      <c r="E208" s="154"/>
      <c r="F208" s="155"/>
      <c r="G208" s="156"/>
      <c r="H208" s="156"/>
      <c r="I208" s="156"/>
      <c r="J208" s="156"/>
      <c r="K208" s="156"/>
      <c r="L208" s="156"/>
      <c r="M208" s="156"/>
      <c r="N208" s="157"/>
      <c r="O208" s="157"/>
    </row>
    <row r="209" spans="3:15" x14ac:dyDescent="0.2">
      <c r="C209" s="154"/>
      <c r="D209" s="154"/>
      <c r="E209" s="154"/>
      <c r="F209" s="155"/>
      <c r="G209" s="156"/>
      <c r="H209" s="156"/>
      <c r="I209" s="156"/>
      <c r="J209" s="156"/>
      <c r="K209" s="156"/>
      <c r="L209" s="156"/>
      <c r="M209" s="156"/>
      <c r="N209" s="157"/>
      <c r="O209" s="157"/>
    </row>
    <row r="210" spans="3:15" x14ac:dyDescent="0.2">
      <c r="C210" s="154"/>
      <c r="D210" s="154"/>
      <c r="E210" s="154"/>
      <c r="F210" s="155"/>
      <c r="G210" s="156"/>
      <c r="H210" s="156"/>
      <c r="I210" s="156"/>
      <c r="J210" s="156"/>
      <c r="K210" s="156"/>
      <c r="L210" s="156"/>
      <c r="M210" s="156"/>
      <c r="N210" s="157"/>
      <c r="O210" s="157"/>
    </row>
    <row r="211" spans="3:15" x14ac:dyDescent="0.2">
      <c r="C211" s="154"/>
      <c r="D211" s="154"/>
      <c r="E211" s="154"/>
      <c r="F211" s="155"/>
      <c r="G211" s="156"/>
      <c r="H211" s="156"/>
      <c r="I211" s="156"/>
      <c r="J211" s="156"/>
      <c r="K211" s="156"/>
      <c r="L211" s="156"/>
      <c r="M211" s="156"/>
      <c r="N211" s="157"/>
      <c r="O211" s="157"/>
    </row>
    <row r="212" spans="3:15" x14ac:dyDescent="0.2">
      <c r="C212" s="154"/>
      <c r="D212" s="154"/>
      <c r="E212" s="154"/>
      <c r="F212" s="155"/>
      <c r="G212" s="156"/>
      <c r="H212" s="156"/>
      <c r="I212" s="156"/>
      <c r="J212" s="156"/>
      <c r="K212" s="156"/>
      <c r="L212" s="156"/>
      <c r="M212" s="156"/>
      <c r="N212" s="157"/>
      <c r="O212" s="157"/>
    </row>
    <row r="213" spans="3:15" x14ac:dyDescent="0.2">
      <c r="C213" s="154"/>
      <c r="D213" s="154"/>
      <c r="E213" s="154"/>
      <c r="F213" s="155"/>
      <c r="G213" s="156"/>
      <c r="H213" s="156"/>
      <c r="I213" s="156"/>
      <c r="J213" s="156"/>
      <c r="K213" s="156"/>
      <c r="L213" s="156"/>
      <c r="M213" s="156"/>
      <c r="N213" s="157"/>
      <c r="O213" s="157"/>
    </row>
    <row r="214" spans="3:15" x14ac:dyDescent="0.2">
      <c r="C214" s="154"/>
      <c r="D214" s="154"/>
      <c r="E214" s="154"/>
      <c r="F214" s="155"/>
      <c r="G214" s="156"/>
      <c r="H214" s="156"/>
      <c r="I214" s="156"/>
      <c r="J214" s="156"/>
      <c r="K214" s="156"/>
      <c r="L214" s="156"/>
      <c r="M214" s="156"/>
      <c r="N214" s="157"/>
      <c r="O214" s="157"/>
    </row>
    <row r="215" spans="3:15" x14ac:dyDescent="0.2">
      <c r="C215" s="154"/>
      <c r="D215" s="154"/>
      <c r="E215" s="154"/>
      <c r="F215" s="155"/>
      <c r="G215" s="156"/>
      <c r="H215" s="156"/>
      <c r="I215" s="156"/>
      <c r="J215" s="156"/>
      <c r="K215" s="156"/>
      <c r="L215" s="156"/>
      <c r="M215" s="156"/>
      <c r="N215" s="157"/>
      <c r="O215" s="157"/>
    </row>
    <row r="216" spans="3:15" x14ac:dyDescent="0.2">
      <c r="C216" s="154"/>
      <c r="D216" s="154"/>
      <c r="E216" s="154"/>
      <c r="F216" s="155"/>
      <c r="G216" s="156"/>
      <c r="H216" s="156"/>
      <c r="I216" s="156"/>
      <c r="J216" s="156"/>
      <c r="K216" s="156"/>
      <c r="L216" s="156"/>
      <c r="M216" s="156"/>
      <c r="N216" s="157"/>
      <c r="O216" s="157"/>
    </row>
    <row r="217" spans="3:15" x14ac:dyDescent="0.2">
      <c r="C217" s="154"/>
      <c r="D217" s="154"/>
      <c r="E217" s="154"/>
      <c r="F217" s="155"/>
      <c r="G217" s="156"/>
      <c r="H217" s="156"/>
      <c r="I217" s="156"/>
      <c r="J217" s="156"/>
      <c r="K217" s="156"/>
      <c r="L217" s="156"/>
      <c r="M217" s="156"/>
      <c r="N217" s="157"/>
      <c r="O217" s="157"/>
    </row>
    <row r="218" spans="3:15" x14ac:dyDescent="0.2">
      <c r="C218" s="154"/>
      <c r="D218" s="154"/>
      <c r="E218" s="154"/>
      <c r="F218" s="155"/>
      <c r="G218" s="156"/>
      <c r="H218" s="156"/>
      <c r="I218" s="156"/>
      <c r="J218" s="156"/>
      <c r="K218" s="156"/>
      <c r="L218" s="156"/>
      <c r="M218" s="156"/>
      <c r="N218" s="157"/>
      <c r="O218" s="157"/>
    </row>
    <row r="219" spans="3:15" x14ac:dyDescent="0.2">
      <c r="C219" s="154"/>
      <c r="D219" s="154"/>
      <c r="E219" s="154"/>
      <c r="F219" s="155"/>
      <c r="G219" s="156"/>
      <c r="H219" s="156"/>
      <c r="I219" s="156"/>
      <c r="J219" s="156"/>
      <c r="K219" s="156"/>
      <c r="L219" s="156"/>
      <c r="M219" s="156"/>
      <c r="N219" s="157"/>
      <c r="O219" s="157"/>
    </row>
    <row r="220" spans="3:15" x14ac:dyDescent="0.2">
      <c r="C220" s="154"/>
      <c r="D220" s="154"/>
      <c r="E220" s="154"/>
      <c r="F220" s="155"/>
      <c r="G220" s="156"/>
      <c r="H220" s="156"/>
      <c r="I220" s="156"/>
      <c r="J220" s="156"/>
      <c r="K220" s="156"/>
      <c r="L220" s="156"/>
      <c r="M220" s="156"/>
      <c r="N220" s="157"/>
      <c r="O220" s="157"/>
    </row>
    <row r="221" spans="3:15" x14ac:dyDescent="0.2">
      <c r="C221" s="154"/>
      <c r="D221" s="154"/>
      <c r="E221" s="154"/>
      <c r="F221" s="155"/>
      <c r="G221" s="156"/>
      <c r="H221" s="156"/>
      <c r="I221" s="156"/>
      <c r="J221" s="156"/>
      <c r="K221" s="156"/>
      <c r="L221" s="156"/>
      <c r="M221" s="156"/>
      <c r="N221" s="157"/>
      <c r="O221" s="157"/>
    </row>
    <row r="222" spans="3:15" x14ac:dyDescent="0.2">
      <c r="C222" s="154"/>
      <c r="D222" s="154"/>
      <c r="E222" s="154"/>
      <c r="F222" s="155"/>
      <c r="G222" s="156"/>
      <c r="H222" s="156"/>
      <c r="I222" s="156"/>
      <c r="J222" s="156"/>
      <c r="K222" s="156"/>
      <c r="L222" s="156"/>
      <c r="M222" s="156"/>
      <c r="N222" s="157"/>
      <c r="O222" s="157"/>
    </row>
    <row r="223" spans="3:15" x14ac:dyDescent="0.2">
      <c r="C223" s="154"/>
      <c r="D223" s="154"/>
      <c r="E223" s="154"/>
      <c r="F223" s="155"/>
      <c r="G223" s="156"/>
      <c r="H223" s="156"/>
      <c r="I223" s="156"/>
      <c r="J223" s="156"/>
      <c r="K223" s="156"/>
      <c r="L223" s="156"/>
      <c r="M223" s="156"/>
      <c r="N223" s="157"/>
      <c r="O223" s="157"/>
    </row>
    <row r="224" spans="3:15" x14ac:dyDescent="0.2">
      <c r="C224" s="154"/>
      <c r="D224" s="154"/>
      <c r="E224" s="154"/>
      <c r="F224" s="155"/>
      <c r="G224" s="156"/>
      <c r="H224" s="156"/>
      <c r="I224" s="156"/>
      <c r="J224" s="156"/>
      <c r="K224" s="156"/>
      <c r="L224" s="156"/>
      <c r="M224" s="156"/>
      <c r="N224" s="157"/>
      <c r="O224" s="157"/>
    </row>
    <row r="225" spans="3:15" x14ac:dyDescent="0.2">
      <c r="C225" s="154"/>
      <c r="D225" s="154"/>
      <c r="E225" s="154"/>
      <c r="F225" s="155"/>
      <c r="G225" s="156"/>
      <c r="H225" s="156"/>
      <c r="I225" s="156"/>
      <c r="J225" s="156"/>
      <c r="K225" s="156"/>
      <c r="L225" s="156"/>
      <c r="M225" s="156"/>
      <c r="N225" s="157"/>
      <c r="O225" s="157"/>
    </row>
    <row r="226" spans="3:15" x14ac:dyDescent="0.2">
      <c r="C226" s="154"/>
      <c r="D226" s="154"/>
      <c r="E226" s="154"/>
      <c r="F226" s="155"/>
      <c r="G226" s="156"/>
      <c r="H226" s="156"/>
      <c r="I226" s="156"/>
      <c r="J226" s="156"/>
      <c r="K226" s="156"/>
      <c r="L226" s="156"/>
      <c r="M226" s="156"/>
      <c r="N226" s="157"/>
      <c r="O226" s="157"/>
    </row>
    <row r="227" spans="3:15" x14ac:dyDescent="0.2">
      <c r="C227" s="154"/>
      <c r="D227" s="154"/>
      <c r="E227" s="154"/>
      <c r="F227" s="155"/>
      <c r="G227" s="156"/>
      <c r="H227" s="156"/>
      <c r="I227" s="156"/>
      <c r="J227" s="156"/>
      <c r="K227" s="156"/>
      <c r="L227" s="156"/>
      <c r="M227" s="156"/>
      <c r="N227" s="157"/>
      <c r="O227" s="157"/>
    </row>
    <row r="228" spans="3:15" x14ac:dyDescent="0.2">
      <c r="C228" s="154"/>
      <c r="D228" s="154"/>
      <c r="E228" s="154"/>
      <c r="F228" s="155"/>
      <c r="G228" s="156"/>
      <c r="H228" s="156"/>
      <c r="I228" s="156"/>
      <c r="J228" s="156"/>
      <c r="K228" s="156"/>
      <c r="L228" s="156"/>
      <c r="M228" s="156"/>
      <c r="N228" s="157"/>
      <c r="O228" s="157"/>
    </row>
    <row r="229" spans="3:15" x14ac:dyDescent="0.2">
      <c r="C229" s="154"/>
      <c r="D229" s="154"/>
      <c r="E229" s="154"/>
      <c r="F229" s="155"/>
      <c r="G229" s="156"/>
      <c r="H229" s="156"/>
      <c r="I229" s="156"/>
      <c r="J229" s="156"/>
      <c r="K229" s="156"/>
      <c r="L229" s="156"/>
      <c r="M229" s="156"/>
      <c r="N229" s="157"/>
      <c r="O229" s="157"/>
    </row>
    <row r="230" spans="3:15" x14ac:dyDescent="0.2">
      <c r="C230" s="154"/>
      <c r="D230" s="154"/>
      <c r="E230" s="154"/>
      <c r="F230" s="155"/>
      <c r="G230" s="156"/>
      <c r="H230" s="156"/>
      <c r="I230" s="156"/>
      <c r="J230" s="156"/>
      <c r="K230" s="156"/>
      <c r="L230" s="156"/>
      <c r="M230" s="156"/>
      <c r="N230" s="157"/>
      <c r="O230" s="157"/>
    </row>
    <row r="231" spans="3:15" x14ac:dyDescent="0.2">
      <c r="C231" s="154"/>
      <c r="D231" s="154"/>
      <c r="E231" s="154"/>
      <c r="F231" s="155"/>
      <c r="G231" s="156"/>
      <c r="H231" s="156"/>
      <c r="I231" s="156"/>
      <c r="J231" s="156"/>
      <c r="K231" s="156"/>
      <c r="L231" s="156"/>
      <c r="M231" s="156"/>
      <c r="N231" s="157"/>
      <c r="O231" s="157"/>
    </row>
    <row r="232" spans="3:15" x14ac:dyDescent="0.2">
      <c r="C232" s="154"/>
      <c r="D232" s="154"/>
      <c r="E232" s="154"/>
      <c r="F232" s="155"/>
      <c r="G232" s="156"/>
      <c r="H232" s="156"/>
      <c r="I232" s="156"/>
      <c r="J232" s="156"/>
      <c r="K232" s="156"/>
      <c r="L232" s="156"/>
      <c r="M232" s="156"/>
      <c r="N232" s="157"/>
      <c r="O232" s="157"/>
    </row>
    <row r="233" spans="3:15" x14ac:dyDescent="0.2">
      <c r="C233" s="154"/>
      <c r="D233" s="154"/>
      <c r="E233" s="154"/>
      <c r="F233" s="155"/>
      <c r="G233" s="156"/>
      <c r="H233" s="156"/>
      <c r="I233" s="156"/>
      <c r="J233" s="156"/>
      <c r="K233" s="156"/>
      <c r="L233" s="156"/>
      <c r="M233" s="156"/>
      <c r="N233" s="157"/>
      <c r="O233" s="157"/>
    </row>
    <row r="234" spans="3:15" x14ac:dyDescent="0.2">
      <c r="C234" s="154"/>
      <c r="D234" s="154"/>
      <c r="E234" s="154"/>
      <c r="F234" s="155"/>
      <c r="G234" s="156"/>
      <c r="H234" s="156"/>
      <c r="I234" s="156"/>
      <c r="J234" s="156"/>
      <c r="K234" s="156"/>
      <c r="L234" s="156"/>
      <c r="M234" s="156"/>
      <c r="N234" s="157"/>
      <c r="O234" s="157"/>
    </row>
    <row r="235" spans="3:15" x14ac:dyDescent="0.2">
      <c r="C235" s="154"/>
      <c r="D235" s="154"/>
      <c r="E235" s="154"/>
      <c r="F235" s="155"/>
      <c r="G235" s="156"/>
      <c r="H235" s="156"/>
      <c r="I235" s="156"/>
      <c r="J235" s="156"/>
      <c r="K235" s="156"/>
      <c r="L235" s="156"/>
      <c r="M235" s="156"/>
      <c r="N235" s="157"/>
      <c r="O235" s="157"/>
    </row>
    <row r="236" spans="3:15" x14ac:dyDescent="0.2">
      <c r="C236" s="154"/>
      <c r="D236" s="154"/>
      <c r="E236" s="154"/>
      <c r="F236" s="155"/>
      <c r="G236" s="156"/>
      <c r="H236" s="156"/>
      <c r="I236" s="156"/>
      <c r="J236" s="156"/>
      <c r="K236" s="156"/>
      <c r="L236" s="156"/>
      <c r="M236" s="156"/>
      <c r="N236" s="157"/>
      <c r="O236" s="157"/>
    </row>
    <row r="237" spans="3:15" x14ac:dyDescent="0.2">
      <c r="C237" s="154"/>
      <c r="D237" s="154"/>
      <c r="E237" s="154"/>
      <c r="F237" s="155"/>
      <c r="G237" s="156"/>
      <c r="H237" s="156"/>
      <c r="I237" s="156"/>
      <c r="J237" s="156"/>
      <c r="K237" s="156"/>
      <c r="L237" s="156"/>
      <c r="M237" s="156"/>
      <c r="N237" s="157"/>
      <c r="O237" s="157"/>
    </row>
    <row r="238" spans="3:15" x14ac:dyDescent="0.2">
      <c r="C238" s="154"/>
      <c r="D238" s="154"/>
      <c r="E238" s="154"/>
      <c r="F238" s="155"/>
      <c r="G238" s="156"/>
      <c r="H238" s="156"/>
      <c r="I238" s="156"/>
      <c r="J238" s="156"/>
      <c r="K238" s="156"/>
      <c r="L238" s="156"/>
      <c r="M238" s="156"/>
      <c r="N238" s="157"/>
      <c r="O238" s="157"/>
    </row>
    <row r="239" spans="3:15" x14ac:dyDescent="0.2">
      <c r="C239" s="154"/>
      <c r="D239" s="154"/>
      <c r="E239" s="154"/>
      <c r="F239" s="155"/>
      <c r="G239" s="156"/>
      <c r="H239" s="156"/>
      <c r="I239" s="156"/>
      <c r="J239" s="156"/>
      <c r="K239" s="156"/>
      <c r="L239" s="156"/>
      <c r="M239" s="156"/>
      <c r="N239" s="157"/>
      <c r="O239" s="157"/>
    </row>
    <row r="240" spans="3:15" x14ac:dyDescent="0.2">
      <c r="C240" s="154"/>
      <c r="D240" s="154"/>
      <c r="E240" s="154"/>
      <c r="F240" s="155"/>
      <c r="G240" s="156"/>
      <c r="H240" s="156"/>
      <c r="I240" s="156"/>
      <c r="J240" s="156"/>
      <c r="K240" s="156"/>
      <c r="L240" s="156"/>
      <c r="M240" s="156"/>
      <c r="N240" s="157"/>
      <c r="O240" s="157"/>
    </row>
    <row r="241" spans="3:15" x14ac:dyDescent="0.2">
      <c r="C241" s="154"/>
      <c r="D241" s="154"/>
      <c r="E241" s="154"/>
      <c r="F241" s="155"/>
      <c r="G241" s="156"/>
      <c r="H241" s="156"/>
      <c r="I241" s="156"/>
      <c r="J241" s="156"/>
      <c r="K241" s="156"/>
      <c r="L241" s="156"/>
      <c r="M241" s="156"/>
      <c r="N241" s="157"/>
      <c r="O241" s="157"/>
    </row>
    <row r="242" spans="3:15" x14ac:dyDescent="0.2">
      <c r="C242" s="154"/>
      <c r="D242" s="154"/>
      <c r="E242" s="154"/>
      <c r="F242" s="155"/>
      <c r="G242" s="156"/>
      <c r="H242" s="156"/>
      <c r="I242" s="156"/>
      <c r="J242" s="156"/>
      <c r="K242" s="156"/>
      <c r="L242" s="156"/>
      <c r="M242" s="156"/>
      <c r="N242" s="157"/>
      <c r="O242" s="157"/>
    </row>
    <row r="243" spans="3:15" x14ac:dyDescent="0.2">
      <c r="C243" s="154"/>
      <c r="D243" s="154"/>
      <c r="E243" s="154"/>
      <c r="F243" s="155"/>
      <c r="G243" s="156"/>
      <c r="H243" s="156"/>
      <c r="I243" s="156"/>
      <c r="J243" s="156"/>
      <c r="K243" s="156"/>
      <c r="L243" s="156"/>
      <c r="M243" s="156"/>
      <c r="N243" s="157"/>
      <c r="O243" s="157"/>
    </row>
    <row r="244" spans="3:15" x14ac:dyDescent="0.2">
      <c r="C244" s="154"/>
      <c r="D244" s="154"/>
      <c r="E244" s="154"/>
      <c r="F244" s="155"/>
      <c r="G244" s="156"/>
      <c r="H244" s="156"/>
      <c r="I244" s="156"/>
      <c r="J244" s="156"/>
      <c r="K244" s="156"/>
      <c r="L244" s="156"/>
      <c r="M244" s="156"/>
      <c r="N244" s="157"/>
      <c r="O244" s="157"/>
    </row>
    <row r="245" spans="3:15" x14ac:dyDescent="0.2">
      <c r="C245" s="154"/>
      <c r="D245" s="154"/>
      <c r="E245" s="154"/>
      <c r="F245" s="155"/>
      <c r="G245" s="156"/>
      <c r="H245" s="156"/>
      <c r="I245" s="156"/>
      <c r="J245" s="156"/>
      <c r="K245" s="156"/>
      <c r="L245" s="156"/>
      <c r="M245" s="156"/>
      <c r="N245" s="157"/>
      <c r="O245" s="157"/>
    </row>
    <row r="246" spans="3:15" x14ac:dyDescent="0.2">
      <c r="C246" s="154"/>
      <c r="D246" s="154"/>
      <c r="E246" s="154"/>
      <c r="F246" s="155"/>
      <c r="G246" s="156"/>
      <c r="H246" s="156"/>
      <c r="I246" s="156"/>
      <c r="J246" s="156"/>
      <c r="K246" s="156"/>
      <c r="L246" s="156"/>
      <c r="M246" s="156"/>
      <c r="N246" s="157"/>
      <c r="O246" s="157"/>
    </row>
    <row r="247" spans="3:15" x14ac:dyDescent="0.2">
      <c r="C247" s="154"/>
      <c r="D247" s="154"/>
      <c r="E247" s="154"/>
      <c r="F247" s="155"/>
      <c r="G247" s="156"/>
      <c r="H247" s="156"/>
      <c r="I247" s="156"/>
      <c r="J247" s="156"/>
      <c r="K247" s="156"/>
      <c r="L247" s="156"/>
      <c r="M247" s="156"/>
      <c r="N247" s="157"/>
      <c r="O247" s="157"/>
    </row>
    <row r="248" spans="3:15" x14ac:dyDescent="0.2">
      <c r="C248" s="154"/>
      <c r="D248" s="154"/>
      <c r="E248" s="154"/>
      <c r="F248" s="155"/>
      <c r="G248" s="156"/>
      <c r="H248" s="156"/>
      <c r="I248" s="156"/>
      <c r="J248" s="156"/>
      <c r="K248" s="156"/>
      <c r="L248" s="156"/>
      <c r="M248" s="156"/>
      <c r="N248" s="157"/>
      <c r="O248" s="157"/>
    </row>
    <row r="249" spans="3:15" x14ac:dyDescent="0.2">
      <c r="C249" s="154"/>
      <c r="D249" s="154"/>
      <c r="E249" s="154"/>
      <c r="F249" s="155"/>
      <c r="G249" s="156"/>
      <c r="H249" s="156"/>
      <c r="I249" s="156"/>
      <c r="J249" s="156"/>
      <c r="K249" s="156"/>
      <c r="L249" s="156"/>
      <c r="M249" s="156"/>
      <c r="N249" s="157"/>
      <c r="O249" s="157"/>
    </row>
    <row r="250" spans="3:15" x14ac:dyDescent="0.2">
      <c r="C250" s="154"/>
      <c r="D250" s="154"/>
      <c r="E250" s="154"/>
      <c r="F250" s="155"/>
      <c r="G250" s="156"/>
      <c r="H250" s="156"/>
      <c r="I250" s="156"/>
      <c r="J250" s="156"/>
      <c r="K250" s="156"/>
      <c r="L250" s="156"/>
      <c r="M250" s="156"/>
      <c r="N250" s="157"/>
      <c r="O250" s="157"/>
    </row>
    <row r="251" spans="3:15" x14ac:dyDescent="0.2">
      <c r="C251" s="154"/>
      <c r="D251" s="154"/>
      <c r="E251" s="154"/>
      <c r="F251" s="155"/>
      <c r="G251" s="156"/>
      <c r="H251" s="156"/>
      <c r="I251" s="156"/>
      <c r="J251" s="156"/>
      <c r="K251" s="156"/>
      <c r="L251" s="156"/>
      <c r="M251" s="156"/>
      <c r="N251" s="157"/>
      <c r="O251" s="157"/>
    </row>
    <row r="252" spans="3:15" x14ac:dyDescent="0.2">
      <c r="C252" s="154"/>
      <c r="D252" s="154"/>
      <c r="E252" s="154"/>
      <c r="F252" s="155"/>
      <c r="G252" s="156"/>
      <c r="H252" s="156"/>
      <c r="I252" s="156"/>
      <c r="J252" s="156"/>
      <c r="K252" s="156"/>
      <c r="L252" s="156"/>
      <c r="M252" s="156"/>
      <c r="N252" s="157"/>
      <c r="O252" s="157"/>
    </row>
    <row r="253" spans="3:15" x14ac:dyDescent="0.2">
      <c r="C253" s="154"/>
      <c r="D253" s="154"/>
      <c r="E253" s="154"/>
      <c r="F253" s="155"/>
      <c r="G253" s="156"/>
      <c r="H253" s="156"/>
      <c r="I253" s="156"/>
      <c r="J253" s="156"/>
      <c r="K253" s="156"/>
      <c r="L253" s="156"/>
      <c r="M253" s="156"/>
      <c r="N253" s="157"/>
      <c r="O253" s="157"/>
    </row>
    <row r="254" spans="3:15" x14ac:dyDescent="0.2">
      <c r="C254" s="154"/>
      <c r="D254" s="154"/>
      <c r="E254" s="154"/>
      <c r="F254" s="155"/>
      <c r="G254" s="156"/>
      <c r="H254" s="156"/>
      <c r="I254" s="156"/>
      <c r="J254" s="156"/>
      <c r="K254" s="156"/>
      <c r="L254" s="156"/>
      <c r="M254" s="156"/>
      <c r="N254" s="157"/>
      <c r="O254" s="157"/>
    </row>
    <row r="255" spans="3:15" x14ac:dyDescent="0.2">
      <c r="C255" s="154"/>
      <c r="D255" s="154"/>
      <c r="E255" s="154"/>
      <c r="F255" s="155"/>
      <c r="G255" s="156"/>
      <c r="H255" s="156"/>
      <c r="I255" s="156"/>
      <c r="J255" s="156"/>
      <c r="K255" s="156"/>
      <c r="L255" s="156"/>
      <c r="M255" s="156"/>
      <c r="N255" s="157"/>
      <c r="O255" s="157"/>
    </row>
    <row r="256" spans="3:15" x14ac:dyDescent="0.2">
      <c r="C256" s="154"/>
      <c r="D256" s="154"/>
      <c r="E256" s="154"/>
      <c r="F256" s="155"/>
      <c r="G256" s="156"/>
      <c r="H256" s="156"/>
      <c r="I256" s="156"/>
      <c r="J256" s="156"/>
      <c r="K256" s="156"/>
      <c r="L256" s="156"/>
      <c r="M256" s="156"/>
      <c r="N256" s="157"/>
      <c r="O256" s="157"/>
    </row>
    <row r="257" spans="3:15" x14ac:dyDescent="0.2">
      <c r="C257" s="154"/>
      <c r="D257" s="154"/>
      <c r="E257" s="154"/>
      <c r="F257" s="155"/>
      <c r="G257" s="156"/>
      <c r="H257" s="156"/>
      <c r="I257" s="156"/>
      <c r="J257" s="156"/>
      <c r="K257" s="156"/>
      <c r="L257" s="156"/>
      <c r="M257" s="156"/>
      <c r="N257" s="157"/>
      <c r="O257" s="157"/>
    </row>
  </sheetData>
  <mergeCells count="7">
    <mergeCell ref="A8:R8"/>
    <mergeCell ref="D1:R1"/>
    <mergeCell ref="D2:R2"/>
    <mergeCell ref="D3:R3"/>
    <mergeCell ref="D4:R4"/>
    <mergeCell ref="D5:R5"/>
    <mergeCell ref="A7:R7"/>
  </mergeCells>
  <printOptions horizontalCentered="1"/>
  <pageMargins left="0.78740157480314965" right="0.39370078740157483" top="0.78740157480314965" bottom="0.78740157480314965" header="0" footer="0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7"/>
  <sheetViews>
    <sheetView view="pageBreakPreview" zoomScaleNormal="100" zoomScaleSheetLayoutView="100" workbookViewId="0">
      <selection activeCell="C5" sqref="C5:Q5"/>
    </sheetView>
  </sheetViews>
  <sheetFormatPr defaultRowHeight="12.75" x14ac:dyDescent="0.2"/>
  <cols>
    <col min="1" max="1" width="40.28515625" style="153" customWidth="1"/>
    <col min="2" max="2" width="5" style="61" customWidth="1"/>
    <col min="3" max="3" width="4.85546875" style="61" customWidth="1"/>
    <col min="4" max="4" width="12.7109375" style="61" customWidth="1"/>
    <col min="5" max="5" width="6.28515625" style="158" customWidth="1"/>
    <col min="6" max="6" width="9.7109375" style="64" hidden="1" customWidth="1"/>
    <col min="7" max="7" width="10.28515625" style="64" hidden="1" customWidth="1"/>
    <col min="8" max="8" width="11" style="64" hidden="1" customWidth="1"/>
    <col min="9" max="9" width="12.7109375" style="64" hidden="1" customWidth="1"/>
    <col min="10" max="10" width="12" style="64" hidden="1" customWidth="1"/>
    <col min="11" max="11" width="10.85546875" style="64" hidden="1" customWidth="1"/>
    <col min="12" max="12" width="10.28515625" style="64" hidden="1" customWidth="1"/>
    <col min="13" max="13" width="13.28515625" style="159" hidden="1" customWidth="1"/>
    <col min="14" max="14" width="13.28515625" style="159" customWidth="1"/>
    <col min="15" max="15" width="11.140625" style="61" hidden="1" customWidth="1"/>
    <col min="16" max="16" width="11.140625" style="61" customWidth="1"/>
    <col min="17" max="17" width="12.28515625" style="62" customWidth="1"/>
    <col min="18" max="18" width="10" style="62" customWidth="1"/>
    <col min="19" max="16384" width="9.140625" style="62"/>
  </cols>
  <sheetData>
    <row r="1" spans="1:17" ht="13.5" customHeight="1" x14ac:dyDescent="0.2">
      <c r="A1" s="60"/>
      <c r="C1" s="407" t="s">
        <v>407</v>
      </c>
      <c r="D1" s="407"/>
      <c r="E1" s="407"/>
      <c r="F1" s="407"/>
      <c r="G1" s="408"/>
      <c r="H1" s="408"/>
      <c r="I1" s="408"/>
      <c r="J1" s="408"/>
      <c r="K1" s="408"/>
      <c r="L1" s="408"/>
      <c r="M1" s="408"/>
      <c r="N1" s="408"/>
      <c r="O1" s="399"/>
      <c r="P1" s="399"/>
      <c r="Q1" s="399"/>
    </row>
    <row r="2" spans="1:17" x14ac:dyDescent="0.2">
      <c r="A2" s="60"/>
      <c r="C2" s="407" t="s">
        <v>401</v>
      </c>
      <c r="D2" s="407"/>
      <c r="E2" s="407"/>
      <c r="F2" s="407"/>
      <c r="G2" s="409"/>
      <c r="H2" s="409"/>
      <c r="I2" s="409"/>
      <c r="J2" s="409"/>
      <c r="K2" s="409"/>
      <c r="L2" s="409"/>
      <c r="M2" s="409"/>
      <c r="N2" s="409"/>
      <c r="O2" s="399"/>
      <c r="P2" s="399"/>
      <c r="Q2" s="399"/>
    </row>
    <row r="3" spans="1:17" x14ac:dyDescent="0.2">
      <c r="A3" s="60"/>
      <c r="C3" s="410" t="s">
        <v>400</v>
      </c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</row>
    <row r="4" spans="1:17" x14ac:dyDescent="0.2">
      <c r="A4" s="60"/>
      <c r="C4" s="410" t="s">
        <v>399</v>
      </c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</row>
    <row r="5" spans="1:17" x14ac:dyDescent="0.2">
      <c r="A5" s="60"/>
      <c r="C5" s="410" t="s">
        <v>442</v>
      </c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</row>
    <row r="6" spans="1:17" x14ac:dyDescent="0.2">
      <c r="A6" s="60"/>
      <c r="E6" s="63"/>
      <c r="M6" s="65"/>
      <c r="N6" s="65"/>
    </row>
    <row r="7" spans="1:17" ht="44.25" customHeight="1" x14ac:dyDescent="0.2">
      <c r="A7" s="405" t="s">
        <v>438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11"/>
      <c r="P7" s="411"/>
      <c r="Q7" s="411"/>
    </row>
    <row r="8" spans="1:17" ht="12.75" customHeight="1" x14ac:dyDescent="0.2">
      <c r="A8" s="405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6"/>
      <c r="P8" s="406"/>
      <c r="Q8" s="406"/>
    </row>
    <row r="9" spans="1:17" s="61" customFormat="1" x14ac:dyDescent="0.2">
      <c r="A9" s="60"/>
      <c r="B9" s="66"/>
      <c r="C9" s="66"/>
      <c r="D9" s="67"/>
      <c r="E9" s="63"/>
      <c r="F9" s="64"/>
      <c r="G9" s="64"/>
      <c r="H9" s="64"/>
      <c r="I9" s="64"/>
      <c r="J9" s="64"/>
      <c r="K9" s="64"/>
      <c r="L9" s="64"/>
      <c r="O9" s="68"/>
      <c r="P9" s="68"/>
      <c r="Q9" s="69" t="s">
        <v>96</v>
      </c>
    </row>
    <row r="10" spans="1:17" s="61" customFormat="1" ht="49.5" customHeight="1" x14ac:dyDescent="0.2">
      <c r="A10" s="70" t="s">
        <v>97</v>
      </c>
      <c r="B10" s="70" t="s">
        <v>99</v>
      </c>
      <c r="C10" s="70" t="s">
        <v>100</v>
      </c>
      <c r="D10" s="70" t="s">
        <v>101</v>
      </c>
      <c r="E10" s="71" t="s">
        <v>102</v>
      </c>
      <c r="F10" s="72" t="s">
        <v>103</v>
      </c>
      <c r="G10" s="73" t="s">
        <v>104</v>
      </c>
      <c r="H10" s="73" t="s">
        <v>105</v>
      </c>
      <c r="I10" s="73" t="s">
        <v>106</v>
      </c>
      <c r="J10" s="73" t="s">
        <v>107</v>
      </c>
      <c r="K10" s="73" t="s">
        <v>108</v>
      </c>
      <c r="L10" s="73" t="s">
        <v>109</v>
      </c>
      <c r="M10" s="74" t="s">
        <v>415</v>
      </c>
      <c r="N10" s="74" t="s">
        <v>425</v>
      </c>
      <c r="O10" s="15" t="s">
        <v>416</v>
      </c>
      <c r="P10" s="15" t="s">
        <v>426</v>
      </c>
      <c r="Q10" s="75" t="s">
        <v>85</v>
      </c>
    </row>
    <row r="11" spans="1:17" s="61" customFormat="1" x14ac:dyDescent="0.2">
      <c r="A11" s="70">
        <v>1</v>
      </c>
      <c r="B11" s="70">
        <v>2</v>
      </c>
      <c r="C11" s="70">
        <v>3</v>
      </c>
      <c r="D11" s="70">
        <v>4</v>
      </c>
      <c r="E11" s="71">
        <v>5</v>
      </c>
      <c r="F11" s="72"/>
      <c r="G11" s="73"/>
      <c r="H11" s="73"/>
      <c r="I11" s="73"/>
      <c r="J11" s="73"/>
      <c r="K11" s="73"/>
      <c r="L11" s="73"/>
      <c r="M11" s="74" t="s">
        <v>110</v>
      </c>
      <c r="N11" s="74" t="s">
        <v>265</v>
      </c>
      <c r="O11" s="76">
        <v>8</v>
      </c>
      <c r="P11" s="76">
        <v>7</v>
      </c>
      <c r="Q11" s="76">
        <v>8</v>
      </c>
    </row>
    <row r="12" spans="1:17" s="135" customFormat="1" ht="16.5" customHeight="1" x14ac:dyDescent="0.2">
      <c r="A12" s="38" t="s">
        <v>111</v>
      </c>
      <c r="B12" s="133"/>
      <c r="C12" s="133"/>
      <c r="D12" s="133"/>
      <c r="E12" s="133"/>
      <c r="F12" s="56">
        <f>F14+F76+F84+F100+F128+F67</f>
        <v>2734.6</v>
      </c>
      <c r="G12" s="56">
        <f t="shared" ref="G12:L12" si="0">G14+G76+G84+G100+G128</f>
        <v>0</v>
      </c>
      <c r="H12" s="56">
        <f t="shared" si="0"/>
        <v>0</v>
      </c>
      <c r="I12" s="56">
        <f t="shared" si="0"/>
        <v>0</v>
      </c>
      <c r="J12" s="56">
        <f t="shared" si="0"/>
        <v>67.400000000000006</v>
      </c>
      <c r="K12" s="56">
        <f t="shared" si="0"/>
        <v>0</v>
      </c>
      <c r="L12" s="56">
        <f t="shared" si="0"/>
        <v>0</v>
      </c>
      <c r="M12" s="56">
        <f>M14+M67+M100</f>
        <v>4405300</v>
      </c>
      <c r="N12" s="56">
        <f>N14+N67+N100</f>
        <v>4378.6000000000004</v>
      </c>
      <c r="O12" s="56">
        <f t="shared" ref="O12:P12" si="1">O14+O67+O100</f>
        <v>4156519.4699999997</v>
      </c>
      <c r="P12" s="56">
        <f t="shared" si="1"/>
        <v>4302.8</v>
      </c>
      <c r="Q12" s="134">
        <f>P12/N12</f>
        <v>0.98268853058055083</v>
      </c>
    </row>
    <row r="13" spans="1:17" s="346" customFormat="1" ht="25.5" x14ac:dyDescent="0.2">
      <c r="A13" s="356" t="s">
        <v>381</v>
      </c>
      <c r="B13" s="116"/>
      <c r="C13" s="116"/>
      <c r="D13" s="116"/>
      <c r="E13" s="116"/>
      <c r="F13" s="84"/>
      <c r="G13" s="84"/>
      <c r="H13" s="84"/>
      <c r="I13" s="84"/>
      <c r="J13" s="84"/>
      <c r="K13" s="84"/>
      <c r="L13" s="84"/>
      <c r="M13" s="84">
        <f>M12</f>
        <v>4405300</v>
      </c>
      <c r="N13" s="84">
        <f>N12</f>
        <v>4378.6000000000004</v>
      </c>
      <c r="O13" s="84">
        <f>O12</f>
        <v>4156519.4699999997</v>
      </c>
      <c r="P13" s="84">
        <f>P12</f>
        <v>4302.8</v>
      </c>
      <c r="Q13" s="134">
        <f t="shared" ref="Q13:Q76" si="2">P13/N13</f>
        <v>0.98268853058055083</v>
      </c>
    </row>
    <row r="14" spans="1:17" s="131" customFormat="1" ht="17.25" customHeight="1" x14ac:dyDescent="0.25">
      <c r="A14" s="357" t="str">
        <f>'2'!A14</f>
        <v>Общегосударственные вопросы</v>
      </c>
      <c r="B14" s="129" t="s">
        <v>114</v>
      </c>
      <c r="C14" s="129"/>
      <c r="D14" s="129"/>
      <c r="E14" s="129"/>
      <c r="F14" s="130">
        <f>F15+F34</f>
        <v>1975.4</v>
      </c>
      <c r="G14" s="130">
        <f t="shared" ref="G14:L14" si="3">G15+G34+G57</f>
        <v>0</v>
      </c>
      <c r="H14" s="130">
        <f t="shared" si="3"/>
        <v>0</v>
      </c>
      <c r="I14" s="130">
        <f t="shared" si="3"/>
        <v>0</v>
      </c>
      <c r="J14" s="130">
        <f t="shared" si="3"/>
        <v>67.400000000000006</v>
      </c>
      <c r="K14" s="130">
        <f t="shared" si="3"/>
        <v>0</v>
      </c>
      <c r="L14" s="130">
        <f t="shared" si="3"/>
        <v>0</v>
      </c>
      <c r="M14" s="130">
        <f>M15+M34+M50</f>
        <v>3670500</v>
      </c>
      <c r="N14" s="130">
        <f>N15+N34+N50</f>
        <v>3517.2</v>
      </c>
      <c r="O14" s="130">
        <f>O15+O34+O26+O27+O28+O50</f>
        <v>3501783.32</v>
      </c>
      <c r="P14" s="130">
        <f>P15+P34+P26+P27+P28+P50</f>
        <v>3478.7</v>
      </c>
      <c r="Q14" s="134">
        <f t="shared" si="2"/>
        <v>0.98905379278971906</v>
      </c>
    </row>
    <row r="15" spans="1:17" s="135" customFormat="1" ht="42" customHeight="1" x14ac:dyDescent="0.2">
      <c r="A15" s="132" t="str">
        <f>'2'!A15</f>
        <v>Функционирование высшего должностного лица субъекта Российской Федерации и муниципального образования</v>
      </c>
      <c r="B15" s="133" t="s">
        <v>114</v>
      </c>
      <c r="C15" s="133" t="s">
        <v>116</v>
      </c>
      <c r="D15" s="133"/>
      <c r="E15" s="133"/>
      <c r="F15" s="56">
        <f>F19+F24+F29</f>
        <v>1275.4000000000001</v>
      </c>
      <c r="G15" s="56">
        <f t="shared" ref="G15:L15" si="4">G16+G22</f>
        <v>0</v>
      </c>
      <c r="H15" s="56">
        <f t="shared" si="4"/>
        <v>0</v>
      </c>
      <c r="I15" s="56">
        <f t="shared" si="4"/>
        <v>0</v>
      </c>
      <c r="J15" s="56">
        <f t="shared" si="4"/>
        <v>67.400000000000006</v>
      </c>
      <c r="K15" s="56">
        <f t="shared" si="4"/>
        <v>0</v>
      </c>
      <c r="L15" s="56">
        <f t="shared" si="4"/>
        <v>0</v>
      </c>
      <c r="M15" s="56">
        <f>M16</f>
        <v>1598700</v>
      </c>
      <c r="N15" s="56">
        <f>N16</f>
        <v>1911.1999999999998</v>
      </c>
      <c r="O15" s="56">
        <f t="shared" ref="O15:P15" si="5">O16</f>
        <v>1591843.76</v>
      </c>
      <c r="P15" s="56">
        <f t="shared" si="5"/>
        <v>1881.6999999999998</v>
      </c>
      <c r="Q15" s="134">
        <f t="shared" si="2"/>
        <v>0.98456467141063209</v>
      </c>
    </row>
    <row r="16" spans="1:17" s="348" customFormat="1" ht="43.5" customHeight="1" x14ac:dyDescent="0.2">
      <c r="A16" s="115" t="str">
        <f>'2'!A19</f>
        <v>Непрограммное направление расходов по обеспечению функционирования органов местного самоуправления</v>
      </c>
      <c r="B16" s="116" t="s">
        <v>114</v>
      </c>
      <c r="C16" s="116" t="s">
        <v>116</v>
      </c>
      <c r="D16" s="116" t="s">
        <v>327</v>
      </c>
      <c r="E16" s="116"/>
      <c r="F16" s="84"/>
      <c r="G16" s="84">
        <f t="shared" ref="G16:L16" si="6">G17</f>
        <v>0</v>
      </c>
      <c r="H16" s="84">
        <f t="shared" si="6"/>
        <v>0</v>
      </c>
      <c r="I16" s="84">
        <f t="shared" si="6"/>
        <v>0</v>
      </c>
      <c r="J16" s="84">
        <f t="shared" si="6"/>
        <v>0</v>
      </c>
      <c r="K16" s="84">
        <f t="shared" si="6"/>
        <v>0</v>
      </c>
      <c r="L16" s="84">
        <f t="shared" si="6"/>
        <v>0</v>
      </c>
      <c r="M16" s="84">
        <f>M24+M29+M32</f>
        <v>1598700</v>
      </c>
      <c r="N16" s="84">
        <f>N24+N29+N32+N33</f>
        <v>1911.1999999999998</v>
      </c>
      <c r="O16" s="84">
        <f t="shared" ref="O16:P16" si="7">O24+O29+O32+O33</f>
        <v>1591843.76</v>
      </c>
      <c r="P16" s="84">
        <f t="shared" si="7"/>
        <v>1881.6999999999998</v>
      </c>
      <c r="Q16" s="134">
        <f t="shared" si="2"/>
        <v>0.98456467141063209</v>
      </c>
    </row>
    <row r="17" spans="1:17" s="348" customFormat="1" ht="38.25" hidden="1" x14ac:dyDescent="0.2">
      <c r="A17" s="115" t="s">
        <v>119</v>
      </c>
      <c r="B17" s="116" t="s">
        <v>114</v>
      </c>
      <c r="C17" s="116" t="s">
        <v>116</v>
      </c>
      <c r="D17" s="116" t="s">
        <v>120</v>
      </c>
      <c r="E17" s="116"/>
      <c r="F17" s="84"/>
      <c r="G17" s="84"/>
      <c r="H17" s="84"/>
      <c r="I17" s="84"/>
      <c r="J17" s="84"/>
      <c r="K17" s="84"/>
      <c r="L17" s="84"/>
      <c r="M17" s="84"/>
      <c r="N17" s="84"/>
      <c r="O17" s="117"/>
      <c r="P17" s="117"/>
      <c r="Q17" s="134" t="e">
        <f t="shared" si="2"/>
        <v>#DIV/0!</v>
      </c>
    </row>
    <row r="18" spans="1:17" s="348" customFormat="1" ht="116.25" hidden="1" customHeight="1" x14ac:dyDescent="0.2">
      <c r="A18" s="115" t="s">
        <v>121</v>
      </c>
      <c r="B18" s="116" t="s">
        <v>114</v>
      </c>
      <c r="C18" s="116" t="s">
        <v>116</v>
      </c>
      <c r="D18" s="116" t="s">
        <v>122</v>
      </c>
      <c r="E18" s="116"/>
      <c r="F18" s="84"/>
      <c r="G18" s="84"/>
      <c r="H18" s="84"/>
      <c r="I18" s="84"/>
      <c r="J18" s="84"/>
      <c r="K18" s="84"/>
      <c r="L18" s="84"/>
      <c r="M18" s="84"/>
      <c r="N18" s="84"/>
      <c r="O18" s="117"/>
      <c r="P18" s="117"/>
      <c r="Q18" s="134" t="e">
        <f t="shared" si="2"/>
        <v>#DIV/0!</v>
      </c>
    </row>
    <row r="19" spans="1:17" s="135" customFormat="1" ht="258.75" hidden="1" customHeight="1" x14ac:dyDescent="0.2">
      <c r="A19" s="132" t="s">
        <v>123</v>
      </c>
      <c r="B19" s="133" t="s">
        <v>114</v>
      </c>
      <c r="C19" s="133" t="s">
        <v>116</v>
      </c>
      <c r="D19" s="133" t="s">
        <v>122</v>
      </c>
      <c r="E19" s="133" t="s">
        <v>124</v>
      </c>
      <c r="F19" s="56">
        <v>100</v>
      </c>
      <c r="G19" s="56"/>
      <c r="H19" s="56"/>
      <c r="I19" s="56"/>
      <c r="J19" s="56">
        <f>-67.4</f>
        <v>-67.400000000000006</v>
      </c>
      <c r="K19" s="56"/>
      <c r="L19" s="56"/>
      <c r="M19" s="56">
        <v>0</v>
      </c>
      <c r="N19" s="56">
        <v>1</v>
      </c>
      <c r="O19" s="327"/>
      <c r="P19" s="327"/>
      <c r="Q19" s="134">
        <f t="shared" si="2"/>
        <v>0</v>
      </c>
    </row>
    <row r="20" spans="1:17" s="348" customFormat="1" ht="25.5" hidden="1" x14ac:dyDescent="0.2">
      <c r="A20" s="115" t="s">
        <v>125</v>
      </c>
      <c r="B20" s="116" t="s">
        <v>114</v>
      </c>
      <c r="C20" s="116" t="s">
        <v>116</v>
      </c>
      <c r="D20" s="116" t="s">
        <v>122</v>
      </c>
      <c r="E20" s="116" t="s">
        <v>126</v>
      </c>
      <c r="F20" s="84"/>
      <c r="G20" s="84"/>
      <c r="H20" s="84"/>
      <c r="I20" s="84"/>
      <c r="J20" s="84"/>
      <c r="K20" s="84"/>
      <c r="L20" s="84"/>
      <c r="M20" s="84"/>
      <c r="N20" s="84"/>
      <c r="O20" s="117"/>
      <c r="P20" s="117"/>
      <c r="Q20" s="134" t="e">
        <f t="shared" si="2"/>
        <v>#DIV/0!</v>
      </c>
    </row>
    <row r="21" spans="1:17" s="348" customFormat="1" ht="38.25" hidden="1" x14ac:dyDescent="0.2">
      <c r="A21" s="115" t="s">
        <v>127</v>
      </c>
      <c r="B21" s="116" t="s">
        <v>114</v>
      </c>
      <c r="C21" s="116" t="s">
        <v>116</v>
      </c>
      <c r="D21" s="116" t="s">
        <v>122</v>
      </c>
      <c r="E21" s="116" t="s">
        <v>128</v>
      </c>
      <c r="F21" s="84"/>
      <c r="G21" s="84"/>
      <c r="H21" s="84"/>
      <c r="I21" s="84"/>
      <c r="J21" s="84"/>
      <c r="K21" s="84"/>
      <c r="L21" s="84"/>
      <c r="M21" s="84"/>
      <c r="N21" s="84"/>
      <c r="O21" s="117"/>
      <c r="P21" s="117"/>
      <c r="Q21" s="134" t="e">
        <f t="shared" si="2"/>
        <v>#DIV/0!</v>
      </c>
    </row>
    <row r="22" spans="1:17" s="348" customFormat="1" ht="29.25" customHeight="1" x14ac:dyDescent="0.2">
      <c r="A22" s="115" t="str">
        <f>'2'!A20</f>
        <v>Обеспечение функционирования Главы муниципального образования</v>
      </c>
      <c r="B22" s="116" t="s">
        <v>114</v>
      </c>
      <c r="C22" s="116" t="s">
        <v>116</v>
      </c>
      <c r="D22" s="116" t="s">
        <v>267</v>
      </c>
      <c r="E22" s="116"/>
      <c r="F22" s="84"/>
      <c r="G22" s="84">
        <f t="shared" ref="G22:L24" si="8">G23</f>
        <v>0</v>
      </c>
      <c r="H22" s="84">
        <f t="shared" si="8"/>
        <v>0</v>
      </c>
      <c r="I22" s="84">
        <f t="shared" si="8"/>
        <v>0</v>
      </c>
      <c r="J22" s="84">
        <f t="shared" si="8"/>
        <v>67.400000000000006</v>
      </c>
      <c r="K22" s="84">
        <f t="shared" si="8"/>
        <v>0</v>
      </c>
      <c r="L22" s="84">
        <f t="shared" si="8"/>
        <v>0</v>
      </c>
      <c r="M22" s="84">
        <f>M16</f>
        <v>1598700</v>
      </c>
      <c r="N22" s="84">
        <f>N16</f>
        <v>1911.1999999999998</v>
      </c>
      <c r="O22" s="84">
        <f>O16</f>
        <v>1591843.76</v>
      </c>
      <c r="P22" s="84">
        <f>P16</f>
        <v>1881.6999999999998</v>
      </c>
      <c r="Q22" s="134">
        <f t="shared" si="2"/>
        <v>0.98456467141063209</v>
      </c>
    </row>
    <row r="23" spans="1:17" s="96" customFormat="1" hidden="1" x14ac:dyDescent="0.2">
      <c r="A23" s="90" t="s">
        <v>131</v>
      </c>
      <c r="B23" s="92" t="s">
        <v>114</v>
      </c>
      <c r="C23" s="92" t="s">
        <v>116</v>
      </c>
      <c r="D23" s="92" t="s">
        <v>132</v>
      </c>
      <c r="E23" s="92"/>
      <c r="F23" s="93"/>
      <c r="G23" s="93">
        <f t="shared" ref="G23:L23" si="9">G24+G29</f>
        <v>0</v>
      </c>
      <c r="H23" s="93">
        <f t="shared" si="9"/>
        <v>0</v>
      </c>
      <c r="I23" s="93">
        <f t="shared" si="9"/>
        <v>0</v>
      </c>
      <c r="J23" s="93">
        <f t="shared" si="9"/>
        <v>67.400000000000006</v>
      </c>
      <c r="K23" s="93">
        <f t="shared" si="9"/>
        <v>0</v>
      </c>
      <c r="L23" s="93">
        <f t="shared" si="9"/>
        <v>0</v>
      </c>
      <c r="M23" s="93"/>
      <c r="N23" s="93"/>
      <c r="O23" s="94"/>
      <c r="P23" s="94"/>
      <c r="Q23" s="134" t="e">
        <f t="shared" si="2"/>
        <v>#DIV/0!</v>
      </c>
    </row>
    <row r="24" spans="1:17" s="61" customFormat="1" ht="93.75" customHeight="1" x14ac:dyDescent="0.2">
      <c r="A24" s="101" t="str">
        <f>'2'!A21</f>
        <v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" s="98" t="s">
        <v>114</v>
      </c>
      <c r="C24" s="98" t="s">
        <v>116</v>
      </c>
      <c r="D24" s="98" t="s">
        <v>134</v>
      </c>
      <c r="E24" s="98" t="s">
        <v>124</v>
      </c>
      <c r="F24" s="102">
        <f>1159.9+1</f>
        <v>1160.9000000000001</v>
      </c>
      <c r="G24" s="102">
        <f t="shared" si="8"/>
        <v>0</v>
      </c>
      <c r="H24" s="102">
        <f t="shared" si="8"/>
        <v>0</v>
      </c>
      <c r="I24" s="102">
        <f t="shared" si="8"/>
        <v>0</v>
      </c>
      <c r="J24" s="102">
        <f>J25+38.7+28.7</f>
        <v>67.400000000000006</v>
      </c>
      <c r="K24" s="102">
        <f t="shared" si="8"/>
        <v>0</v>
      </c>
      <c r="L24" s="102">
        <f t="shared" si="8"/>
        <v>0</v>
      </c>
      <c r="M24" s="102">
        <f>'2'!N21</f>
        <v>1508000</v>
      </c>
      <c r="N24" s="102">
        <f>'2'!O21</f>
        <v>1484.8</v>
      </c>
      <c r="O24" s="102">
        <f>'2'!P21</f>
        <v>1501176.76</v>
      </c>
      <c r="P24" s="102">
        <f>'2'!Q21</f>
        <v>1455.3</v>
      </c>
      <c r="Q24" s="134">
        <f t="shared" si="2"/>
        <v>0.98013200431034486</v>
      </c>
    </row>
    <row r="25" spans="1:17" s="96" customFormat="1" ht="23.25" hidden="1" customHeight="1" x14ac:dyDescent="0.2">
      <c r="A25" s="90" t="s">
        <v>125</v>
      </c>
      <c r="B25" s="92" t="s">
        <v>114</v>
      </c>
      <c r="C25" s="92" t="s">
        <v>116</v>
      </c>
      <c r="D25" s="92" t="s">
        <v>132</v>
      </c>
      <c r="E25" s="92" t="s">
        <v>126</v>
      </c>
      <c r="F25" s="93"/>
      <c r="G25" s="93">
        <f t="shared" ref="G25:L25" si="10">G26+G27</f>
        <v>0</v>
      </c>
      <c r="H25" s="93">
        <f t="shared" si="10"/>
        <v>0</v>
      </c>
      <c r="I25" s="93">
        <f t="shared" si="10"/>
        <v>0</v>
      </c>
      <c r="J25" s="93">
        <f t="shared" si="10"/>
        <v>0</v>
      </c>
      <c r="K25" s="93">
        <f t="shared" si="10"/>
        <v>0</v>
      </c>
      <c r="L25" s="93">
        <f t="shared" si="10"/>
        <v>0</v>
      </c>
      <c r="M25" s="102">
        <f>'2'!N22</f>
        <v>0</v>
      </c>
      <c r="N25" s="102">
        <f>'2'!O22</f>
        <v>0</v>
      </c>
      <c r="O25" s="94"/>
      <c r="P25" s="94"/>
      <c r="Q25" s="134" t="e">
        <f t="shared" si="2"/>
        <v>#DIV/0!</v>
      </c>
    </row>
    <row r="26" spans="1:17" s="96" customFormat="1" ht="38.25" hidden="1" x14ac:dyDescent="0.2">
      <c r="A26" s="90" t="s">
        <v>149</v>
      </c>
      <c r="B26" s="92" t="s">
        <v>114</v>
      </c>
      <c r="C26" s="92" t="s">
        <v>116</v>
      </c>
      <c r="D26" s="92" t="s">
        <v>132</v>
      </c>
      <c r="E26" s="92" t="s">
        <v>150</v>
      </c>
      <c r="F26" s="93"/>
      <c r="G26" s="93"/>
      <c r="H26" s="93"/>
      <c r="I26" s="93"/>
      <c r="J26" s="93"/>
      <c r="K26" s="93"/>
      <c r="L26" s="93"/>
      <c r="M26" s="102">
        <f>'2'!N23</f>
        <v>0</v>
      </c>
      <c r="N26" s="102">
        <f>'2'!O23</f>
        <v>0</v>
      </c>
      <c r="O26" s="94"/>
      <c r="P26" s="94"/>
      <c r="Q26" s="134" t="e">
        <f t="shared" si="2"/>
        <v>#DIV/0!</v>
      </c>
    </row>
    <row r="27" spans="1:17" s="96" customFormat="1" ht="38.25" hidden="1" x14ac:dyDescent="0.2">
      <c r="A27" s="90" t="s">
        <v>127</v>
      </c>
      <c r="B27" s="92" t="s">
        <v>114</v>
      </c>
      <c r="C27" s="92" t="s">
        <v>116</v>
      </c>
      <c r="D27" s="92" t="s">
        <v>132</v>
      </c>
      <c r="E27" s="92" t="s">
        <v>128</v>
      </c>
      <c r="F27" s="93"/>
      <c r="G27" s="93"/>
      <c r="H27" s="93"/>
      <c r="I27" s="93"/>
      <c r="J27" s="93"/>
      <c r="K27" s="93"/>
      <c r="L27" s="93"/>
      <c r="M27" s="102">
        <f>'2'!N24</f>
        <v>0</v>
      </c>
      <c r="N27" s="102">
        <f>'2'!O24</f>
        <v>0</v>
      </c>
      <c r="O27" s="94"/>
      <c r="P27" s="94"/>
      <c r="Q27" s="134" t="e">
        <f t="shared" si="2"/>
        <v>#DIV/0!</v>
      </c>
    </row>
    <row r="28" spans="1:17" s="96" customFormat="1" ht="51" hidden="1" x14ac:dyDescent="0.2">
      <c r="A28" s="90" t="s">
        <v>256</v>
      </c>
      <c r="B28" s="92" t="s">
        <v>114</v>
      </c>
      <c r="C28" s="92" t="s">
        <v>116</v>
      </c>
      <c r="D28" s="92" t="s">
        <v>132</v>
      </c>
      <c r="E28" s="92" t="s">
        <v>257</v>
      </c>
      <c r="F28" s="93"/>
      <c r="G28" s="93"/>
      <c r="H28" s="93"/>
      <c r="I28" s="93"/>
      <c r="J28" s="93"/>
      <c r="K28" s="93"/>
      <c r="L28" s="93"/>
      <c r="M28" s="102">
        <f>'2'!N25</f>
        <v>0</v>
      </c>
      <c r="N28" s="102">
        <f>'2'!O25</f>
        <v>0</v>
      </c>
      <c r="O28" s="94"/>
      <c r="P28" s="94"/>
      <c r="Q28" s="134" t="e">
        <f t="shared" si="2"/>
        <v>#DIV/0!</v>
      </c>
    </row>
    <row r="29" spans="1:17" s="61" customFormat="1" ht="57.75" hidden="1" customHeight="1" x14ac:dyDescent="0.2">
      <c r="A29" s="105" t="str">
        <f>'2'!A26</f>
        <v>Расходы на обеспечение деятельности Главы поселения (Закупка товаров, работ и услуг для обеспечения государственных (муниципальных) нужд)</v>
      </c>
      <c r="B29" s="106" t="s">
        <v>114</v>
      </c>
      <c r="C29" s="106" t="s">
        <v>116</v>
      </c>
      <c r="D29" s="106" t="s">
        <v>134</v>
      </c>
      <c r="E29" s="106" t="s">
        <v>135</v>
      </c>
      <c r="F29" s="102">
        <v>14.5</v>
      </c>
      <c r="G29" s="102">
        <f t="shared" ref="G29:L30" si="11">G30</f>
        <v>0</v>
      </c>
      <c r="H29" s="102">
        <f t="shared" si="11"/>
        <v>0</v>
      </c>
      <c r="I29" s="102">
        <f t="shared" si="11"/>
        <v>0</v>
      </c>
      <c r="J29" s="102">
        <f t="shared" si="11"/>
        <v>0</v>
      </c>
      <c r="K29" s="102">
        <f t="shared" si="11"/>
        <v>0</v>
      </c>
      <c r="L29" s="102">
        <f t="shared" si="11"/>
        <v>0</v>
      </c>
      <c r="M29" s="102">
        <f>'2'!N26</f>
        <v>0</v>
      </c>
      <c r="N29" s="102">
        <f>'2'!N26</f>
        <v>0</v>
      </c>
      <c r="O29" s="102">
        <f>'2'!O26</f>
        <v>0</v>
      </c>
      <c r="P29" s="102">
        <f>'2'!P26</f>
        <v>0</v>
      </c>
      <c r="Q29" s="134" t="e">
        <f t="shared" si="2"/>
        <v>#DIV/0!</v>
      </c>
    </row>
    <row r="30" spans="1:17" s="96" customFormat="1" ht="38.25" hidden="1" x14ac:dyDescent="0.2">
      <c r="A30" s="90" t="s">
        <v>136</v>
      </c>
      <c r="B30" s="92" t="s">
        <v>114</v>
      </c>
      <c r="C30" s="92" t="s">
        <v>116</v>
      </c>
      <c r="D30" s="92" t="s">
        <v>132</v>
      </c>
      <c r="E30" s="92" t="s">
        <v>137</v>
      </c>
      <c r="F30" s="93"/>
      <c r="G30" s="93">
        <f t="shared" si="11"/>
        <v>0</v>
      </c>
      <c r="H30" s="93">
        <f t="shared" si="11"/>
        <v>0</v>
      </c>
      <c r="I30" s="93">
        <f t="shared" si="11"/>
        <v>0</v>
      </c>
      <c r="J30" s="93">
        <f t="shared" si="11"/>
        <v>0</v>
      </c>
      <c r="K30" s="93">
        <f t="shared" si="11"/>
        <v>0</v>
      </c>
      <c r="L30" s="93">
        <f t="shared" si="11"/>
        <v>0</v>
      </c>
      <c r="M30" s="102">
        <f>'2'!N27</f>
        <v>0</v>
      </c>
      <c r="N30" s="102">
        <f>'2'!N27</f>
        <v>0</v>
      </c>
      <c r="O30" s="102">
        <f>'2'!O27</f>
        <v>0</v>
      </c>
      <c r="P30" s="102">
        <f>'2'!P27</f>
        <v>0</v>
      </c>
      <c r="Q30" s="134" t="e">
        <f t="shared" si="2"/>
        <v>#DIV/0!</v>
      </c>
    </row>
    <row r="31" spans="1:17" s="96" customFormat="1" ht="38.25" hidden="1" x14ac:dyDescent="0.2">
      <c r="A31" s="90" t="s">
        <v>138</v>
      </c>
      <c r="B31" s="92" t="s">
        <v>114</v>
      </c>
      <c r="C31" s="92" t="s">
        <v>116</v>
      </c>
      <c r="D31" s="92" t="s">
        <v>132</v>
      </c>
      <c r="E31" s="92" t="s">
        <v>139</v>
      </c>
      <c r="F31" s="93"/>
      <c r="G31" s="93"/>
      <c r="H31" s="93"/>
      <c r="I31" s="93"/>
      <c r="J31" s="93"/>
      <c r="K31" s="93"/>
      <c r="L31" s="93"/>
      <c r="M31" s="102">
        <f>'2'!N28</f>
        <v>0</v>
      </c>
      <c r="N31" s="102">
        <f>'2'!N28</f>
        <v>0</v>
      </c>
      <c r="O31" s="102">
        <f>'2'!O28</f>
        <v>0</v>
      </c>
      <c r="P31" s="102">
        <f>'2'!P28</f>
        <v>0</v>
      </c>
      <c r="Q31" s="134" t="e">
        <f t="shared" si="2"/>
        <v>#DIV/0!</v>
      </c>
    </row>
    <row r="32" spans="1:17" s="108" customFormat="1" ht="114.75" hidden="1" x14ac:dyDescent="0.2">
      <c r="A32" s="101" t="str">
        <f>'2'!A31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" s="98" t="s">
        <v>114</v>
      </c>
      <c r="C32" s="98" t="s">
        <v>116</v>
      </c>
      <c r="D32" s="98" t="s">
        <v>141</v>
      </c>
      <c r="E32" s="98" t="s">
        <v>124</v>
      </c>
      <c r="F32" s="107"/>
      <c r="G32" s="107"/>
      <c r="H32" s="107"/>
      <c r="I32" s="107"/>
      <c r="J32" s="107"/>
      <c r="K32" s="107"/>
      <c r="L32" s="107"/>
      <c r="M32" s="102">
        <f>'2'!N31</f>
        <v>90700</v>
      </c>
      <c r="N32" s="102">
        <v>0</v>
      </c>
      <c r="O32" s="102">
        <f>'2'!P31</f>
        <v>90667</v>
      </c>
      <c r="P32" s="102">
        <v>0</v>
      </c>
      <c r="Q32" s="134" t="e">
        <f t="shared" si="2"/>
        <v>#DIV/0!</v>
      </c>
    </row>
    <row r="33" spans="1:17" s="108" customFormat="1" ht="51.75" customHeight="1" x14ac:dyDescent="0.2">
      <c r="A33" s="101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3" s="98" t="s">
        <v>114</v>
      </c>
      <c r="C33" s="98" t="s">
        <v>116</v>
      </c>
      <c r="D33" s="98" t="s">
        <v>437</v>
      </c>
      <c r="E33" s="98" t="s">
        <v>124</v>
      </c>
      <c r="F33" s="107"/>
      <c r="G33" s="107"/>
      <c r="H33" s="107"/>
      <c r="I33" s="107"/>
      <c r="J33" s="107"/>
      <c r="K33" s="107"/>
      <c r="L33" s="107"/>
      <c r="M33" s="102"/>
      <c r="N33" s="102">
        <f>'2'!O34</f>
        <v>426.4</v>
      </c>
      <c r="O33" s="102"/>
      <c r="P33" s="102">
        <f>'2'!Q34</f>
        <v>426.4</v>
      </c>
      <c r="Q33" s="134">
        <f t="shared" si="2"/>
        <v>1</v>
      </c>
    </row>
    <row r="34" spans="1:17" s="135" customFormat="1" ht="53.25" customHeight="1" x14ac:dyDescent="0.2">
      <c r="A34" s="178" t="str">
        <f>'2'!A35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34" s="133" t="s">
        <v>114</v>
      </c>
      <c r="C34" s="133" t="s">
        <v>143</v>
      </c>
      <c r="D34" s="133"/>
      <c r="E34" s="133"/>
      <c r="F34" s="56">
        <f>F42+F46</f>
        <v>700</v>
      </c>
      <c r="G34" s="56">
        <f t="shared" ref="G34:L35" si="12">G35</f>
        <v>0</v>
      </c>
      <c r="H34" s="56">
        <f t="shared" si="12"/>
        <v>0</v>
      </c>
      <c r="I34" s="56">
        <f t="shared" si="12"/>
        <v>0</v>
      </c>
      <c r="J34" s="56">
        <f t="shared" si="12"/>
        <v>0</v>
      </c>
      <c r="K34" s="56">
        <f t="shared" si="12"/>
        <v>0</v>
      </c>
      <c r="L34" s="56">
        <f t="shared" si="12"/>
        <v>0</v>
      </c>
      <c r="M34" s="56">
        <f>M42+M46</f>
        <v>1776200</v>
      </c>
      <c r="N34" s="56">
        <f>N42+N46</f>
        <v>1606</v>
      </c>
      <c r="O34" s="56">
        <f>O42+O46</f>
        <v>1614345.62</v>
      </c>
      <c r="P34" s="56">
        <f>P42+P46</f>
        <v>1597</v>
      </c>
      <c r="Q34" s="134">
        <f t="shared" si="2"/>
        <v>0.99439601494396013</v>
      </c>
    </row>
    <row r="35" spans="1:17" s="348" customFormat="1" ht="44.25" customHeight="1" x14ac:dyDescent="0.2">
      <c r="A35" s="115" t="str">
        <f>'2'!A36</f>
        <v>Непрограммное направление расходов по обеспечению функционирования органов местного самоуправления</v>
      </c>
      <c r="B35" s="116" t="s">
        <v>114</v>
      </c>
      <c r="C35" s="116" t="s">
        <v>143</v>
      </c>
      <c r="D35" s="116" t="s">
        <v>327</v>
      </c>
      <c r="E35" s="116"/>
      <c r="F35" s="84"/>
      <c r="G35" s="84">
        <f t="shared" si="12"/>
        <v>0</v>
      </c>
      <c r="H35" s="84">
        <f t="shared" si="12"/>
        <v>0</v>
      </c>
      <c r="I35" s="84">
        <f t="shared" si="12"/>
        <v>0</v>
      </c>
      <c r="J35" s="84">
        <f t="shared" si="12"/>
        <v>0</v>
      </c>
      <c r="K35" s="84">
        <f t="shared" si="12"/>
        <v>0</v>
      </c>
      <c r="L35" s="84">
        <f t="shared" si="12"/>
        <v>0</v>
      </c>
      <c r="M35" s="84">
        <f>M41</f>
        <v>1776200</v>
      </c>
      <c r="N35" s="84">
        <f>N41</f>
        <v>1606</v>
      </c>
      <c r="O35" s="84">
        <f>O42+O46</f>
        <v>1614345.62</v>
      </c>
      <c r="P35" s="84">
        <f>P42+P46</f>
        <v>1597</v>
      </c>
      <c r="Q35" s="134">
        <f t="shared" si="2"/>
        <v>0.99439601494396013</v>
      </c>
    </row>
    <row r="36" spans="1:17" s="348" customFormat="1" ht="38.25" hidden="1" x14ac:dyDescent="0.2">
      <c r="A36" s="115" t="s">
        <v>146</v>
      </c>
      <c r="B36" s="116" t="s">
        <v>114</v>
      </c>
      <c r="C36" s="116" t="s">
        <v>143</v>
      </c>
      <c r="D36" s="116" t="s">
        <v>147</v>
      </c>
      <c r="E36" s="116"/>
      <c r="F36" s="84"/>
      <c r="G36" s="84">
        <f t="shared" ref="G36:L36" si="13">G42+G46</f>
        <v>0</v>
      </c>
      <c r="H36" s="84">
        <f t="shared" si="13"/>
        <v>0</v>
      </c>
      <c r="I36" s="84">
        <f t="shared" si="13"/>
        <v>0</v>
      </c>
      <c r="J36" s="84">
        <f t="shared" si="13"/>
        <v>0</v>
      </c>
      <c r="K36" s="84">
        <f t="shared" si="13"/>
        <v>0</v>
      </c>
      <c r="L36" s="84">
        <f t="shared" si="13"/>
        <v>0</v>
      </c>
      <c r="M36" s="84"/>
      <c r="N36" s="84"/>
      <c r="O36" s="117"/>
      <c r="P36" s="117"/>
      <c r="Q36" s="134" t="e">
        <f t="shared" si="2"/>
        <v>#DIV/0!</v>
      </c>
    </row>
    <row r="37" spans="1:17" s="118" customFormat="1" ht="76.5" hidden="1" x14ac:dyDescent="0.2">
      <c r="A37" s="115" t="s">
        <v>148</v>
      </c>
      <c r="B37" s="116" t="s">
        <v>114</v>
      </c>
      <c r="C37" s="116" t="s">
        <v>143</v>
      </c>
      <c r="D37" s="116" t="s">
        <v>147</v>
      </c>
      <c r="E37" s="116" t="s">
        <v>124</v>
      </c>
      <c r="F37" s="84"/>
      <c r="G37" s="84">
        <f t="shared" ref="G37:L37" si="14">G38</f>
        <v>0</v>
      </c>
      <c r="H37" s="84">
        <f t="shared" si="14"/>
        <v>0</v>
      </c>
      <c r="I37" s="84">
        <f t="shared" si="14"/>
        <v>0</v>
      </c>
      <c r="J37" s="84">
        <f t="shared" si="14"/>
        <v>0</v>
      </c>
      <c r="K37" s="84">
        <f t="shared" si="14"/>
        <v>0</v>
      </c>
      <c r="L37" s="84">
        <f t="shared" si="14"/>
        <v>0</v>
      </c>
      <c r="M37" s="84"/>
      <c r="N37" s="84"/>
      <c r="O37" s="117"/>
      <c r="P37" s="117"/>
      <c r="Q37" s="134" t="e">
        <f t="shared" si="2"/>
        <v>#DIV/0!</v>
      </c>
    </row>
    <row r="38" spans="1:17" s="118" customFormat="1" ht="25.5" hidden="1" x14ac:dyDescent="0.2">
      <c r="A38" s="115" t="s">
        <v>125</v>
      </c>
      <c r="B38" s="116" t="s">
        <v>114</v>
      </c>
      <c r="C38" s="116" t="s">
        <v>143</v>
      </c>
      <c r="D38" s="116" t="s">
        <v>147</v>
      </c>
      <c r="E38" s="116" t="s">
        <v>126</v>
      </c>
      <c r="F38" s="84"/>
      <c r="G38" s="84">
        <f t="shared" ref="G38:L38" si="15">G39+G40</f>
        <v>0</v>
      </c>
      <c r="H38" s="84">
        <f t="shared" si="15"/>
        <v>0</v>
      </c>
      <c r="I38" s="84">
        <f t="shared" si="15"/>
        <v>0</v>
      </c>
      <c r="J38" s="84">
        <f t="shared" si="15"/>
        <v>0</v>
      </c>
      <c r="K38" s="84">
        <f t="shared" si="15"/>
        <v>0</v>
      </c>
      <c r="L38" s="84">
        <f t="shared" si="15"/>
        <v>0</v>
      </c>
      <c r="M38" s="84"/>
      <c r="N38" s="84"/>
      <c r="O38" s="117"/>
      <c r="P38" s="117"/>
      <c r="Q38" s="134" t="e">
        <f t="shared" si="2"/>
        <v>#DIV/0!</v>
      </c>
    </row>
    <row r="39" spans="1:17" s="118" customFormat="1" ht="38.25" hidden="1" x14ac:dyDescent="0.2">
      <c r="A39" s="115" t="s">
        <v>149</v>
      </c>
      <c r="B39" s="116" t="s">
        <v>114</v>
      </c>
      <c r="C39" s="116" t="s">
        <v>143</v>
      </c>
      <c r="D39" s="116" t="s">
        <v>147</v>
      </c>
      <c r="E39" s="116" t="s">
        <v>150</v>
      </c>
      <c r="F39" s="84"/>
      <c r="G39" s="84">
        <f t="shared" ref="G39:L39" si="16">G45+G40</f>
        <v>0</v>
      </c>
      <c r="H39" s="84">
        <f t="shared" si="16"/>
        <v>0</v>
      </c>
      <c r="I39" s="84">
        <f t="shared" si="16"/>
        <v>0</v>
      </c>
      <c r="J39" s="84"/>
      <c r="K39" s="84">
        <f t="shared" si="16"/>
        <v>0</v>
      </c>
      <c r="L39" s="84">
        <f t="shared" si="16"/>
        <v>0</v>
      </c>
      <c r="M39" s="84"/>
      <c r="N39" s="84"/>
      <c r="O39" s="117"/>
      <c r="P39" s="117"/>
      <c r="Q39" s="134" t="e">
        <f t="shared" si="2"/>
        <v>#DIV/0!</v>
      </c>
    </row>
    <row r="40" spans="1:17" s="118" customFormat="1" ht="26.25" hidden="1" customHeight="1" x14ac:dyDescent="0.2">
      <c r="A40" s="115" t="s">
        <v>127</v>
      </c>
      <c r="B40" s="116" t="s">
        <v>114</v>
      </c>
      <c r="C40" s="116" t="s">
        <v>143</v>
      </c>
      <c r="D40" s="116" t="s">
        <v>147</v>
      </c>
      <c r="E40" s="116" t="s">
        <v>128</v>
      </c>
      <c r="F40" s="84"/>
      <c r="G40" s="84"/>
      <c r="H40" s="84"/>
      <c r="I40" s="84"/>
      <c r="J40" s="84"/>
      <c r="K40" s="84"/>
      <c r="L40" s="84"/>
      <c r="M40" s="84"/>
      <c r="N40" s="84"/>
      <c r="O40" s="117"/>
      <c r="P40" s="117"/>
      <c r="Q40" s="134" t="e">
        <f t="shared" si="2"/>
        <v>#DIV/0!</v>
      </c>
    </row>
    <row r="41" spans="1:17" s="118" customFormat="1" ht="42" customHeight="1" x14ac:dyDescent="0.2">
      <c r="A41" s="115" t="str">
        <f>'2'!A37</f>
        <v>Обеспечение функционирования исполнительно - распорядительных органов местного самоуправления</v>
      </c>
      <c r="B41" s="116" t="s">
        <v>114</v>
      </c>
      <c r="C41" s="116" t="s">
        <v>143</v>
      </c>
      <c r="D41" s="116" t="str">
        <f>'2'!E37</f>
        <v xml:space="preserve">80 2 </v>
      </c>
      <c r="E41" s="116"/>
      <c r="F41" s="84"/>
      <c r="G41" s="84"/>
      <c r="H41" s="84"/>
      <c r="I41" s="84"/>
      <c r="J41" s="84"/>
      <c r="K41" s="84"/>
      <c r="L41" s="84"/>
      <c r="M41" s="84">
        <f>M42+M46</f>
        <v>1776200</v>
      </c>
      <c r="N41" s="84">
        <f>N42+N46</f>
        <v>1606</v>
      </c>
      <c r="O41" s="84">
        <f t="shared" ref="O41:P41" si="17">O42+O46</f>
        <v>1614345.62</v>
      </c>
      <c r="P41" s="84">
        <f t="shared" si="17"/>
        <v>1597</v>
      </c>
      <c r="Q41" s="134">
        <f t="shared" si="2"/>
        <v>0.99439601494396013</v>
      </c>
    </row>
    <row r="42" spans="1:17" s="114" customFormat="1" ht="66.75" customHeight="1" x14ac:dyDescent="0.2">
      <c r="A42" s="101" t="str">
        <f>'2'!A38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2" s="98" t="s">
        <v>114</v>
      </c>
      <c r="C42" s="98" t="s">
        <v>143</v>
      </c>
      <c r="D42" s="98" t="s">
        <v>151</v>
      </c>
      <c r="E42" s="98" t="s">
        <v>135</v>
      </c>
      <c r="F42" s="99">
        <f>699.3</f>
        <v>699.3</v>
      </c>
      <c r="G42" s="99">
        <f t="shared" ref="G42:L42" si="18">G43</f>
        <v>0</v>
      </c>
      <c r="H42" s="99">
        <f t="shared" si="18"/>
        <v>0</v>
      </c>
      <c r="I42" s="99">
        <f t="shared" si="18"/>
        <v>0</v>
      </c>
      <c r="J42" s="99">
        <f t="shared" si="18"/>
        <v>0</v>
      </c>
      <c r="K42" s="99">
        <f t="shared" si="18"/>
        <v>0</v>
      </c>
      <c r="L42" s="99">
        <f t="shared" si="18"/>
        <v>0</v>
      </c>
      <c r="M42" s="102">
        <f>'2'!N38</f>
        <v>1775100</v>
      </c>
      <c r="N42" s="102">
        <f>'2'!O38</f>
        <v>1606</v>
      </c>
      <c r="O42" s="102">
        <f>'2'!P38</f>
        <v>1613345.58</v>
      </c>
      <c r="P42" s="102">
        <f>'2'!Q38</f>
        <v>1597</v>
      </c>
      <c r="Q42" s="134">
        <f t="shared" si="2"/>
        <v>0.99439601494396013</v>
      </c>
    </row>
    <row r="43" spans="1:17" s="112" customFormat="1" ht="38.25" hidden="1" x14ac:dyDescent="0.2">
      <c r="A43" s="90" t="s">
        <v>136</v>
      </c>
      <c r="B43" s="92" t="s">
        <v>114</v>
      </c>
      <c r="C43" s="92" t="s">
        <v>143</v>
      </c>
      <c r="D43" s="92" t="s">
        <v>147</v>
      </c>
      <c r="E43" s="92" t="s">
        <v>137</v>
      </c>
      <c r="F43" s="93"/>
      <c r="G43" s="93">
        <f t="shared" ref="G43:L43" si="19">G44+G45</f>
        <v>0</v>
      </c>
      <c r="H43" s="93">
        <f t="shared" si="19"/>
        <v>0</v>
      </c>
      <c r="I43" s="93">
        <f t="shared" si="19"/>
        <v>0</v>
      </c>
      <c r="J43" s="93">
        <f t="shared" si="19"/>
        <v>0</v>
      </c>
      <c r="K43" s="93">
        <f t="shared" si="19"/>
        <v>0</v>
      </c>
      <c r="L43" s="93">
        <f t="shared" si="19"/>
        <v>0</v>
      </c>
      <c r="M43" s="93">
        <v>0</v>
      </c>
      <c r="N43" s="93">
        <v>0</v>
      </c>
      <c r="O43" s="94">
        <v>0</v>
      </c>
      <c r="P43" s="94">
        <f t="shared" ref="P43:P45" si="20">O43/1000</f>
        <v>0</v>
      </c>
      <c r="Q43" s="134" t="e">
        <f t="shared" si="2"/>
        <v>#DIV/0!</v>
      </c>
    </row>
    <row r="44" spans="1:17" s="112" customFormat="1" ht="26.25" hidden="1" customHeight="1" x14ac:dyDescent="0.2">
      <c r="A44" s="90" t="s">
        <v>152</v>
      </c>
      <c r="B44" s="92" t="s">
        <v>114</v>
      </c>
      <c r="C44" s="92" t="s">
        <v>143</v>
      </c>
      <c r="D44" s="92" t="s">
        <v>147</v>
      </c>
      <c r="E44" s="92" t="s">
        <v>153</v>
      </c>
      <c r="F44" s="93"/>
      <c r="G44" s="93"/>
      <c r="H44" s="93"/>
      <c r="I44" s="93"/>
      <c r="J44" s="93"/>
      <c r="K44" s="93"/>
      <c r="L44" s="93"/>
      <c r="M44" s="93">
        <v>0</v>
      </c>
      <c r="N44" s="93">
        <v>0</v>
      </c>
      <c r="O44" s="94">
        <v>0</v>
      </c>
      <c r="P44" s="94">
        <f t="shared" si="20"/>
        <v>0</v>
      </c>
      <c r="Q44" s="134" t="e">
        <f t="shared" si="2"/>
        <v>#DIV/0!</v>
      </c>
    </row>
    <row r="45" spans="1:17" s="112" customFormat="1" ht="38.25" hidden="1" x14ac:dyDescent="0.2">
      <c r="A45" s="90" t="s">
        <v>138</v>
      </c>
      <c r="B45" s="92" t="s">
        <v>114</v>
      </c>
      <c r="C45" s="92" t="s">
        <v>143</v>
      </c>
      <c r="D45" s="92" t="s">
        <v>147</v>
      </c>
      <c r="E45" s="92" t="s">
        <v>139</v>
      </c>
      <c r="F45" s="93"/>
      <c r="G45" s="93"/>
      <c r="H45" s="93"/>
      <c r="I45" s="93"/>
      <c r="J45" s="93"/>
      <c r="K45" s="93"/>
      <c r="L45" s="93"/>
      <c r="M45" s="93"/>
      <c r="N45" s="93"/>
      <c r="O45" s="94"/>
      <c r="P45" s="94">
        <f t="shared" si="20"/>
        <v>0</v>
      </c>
      <c r="Q45" s="134" t="e">
        <f t="shared" si="2"/>
        <v>#DIV/0!</v>
      </c>
    </row>
    <row r="46" spans="1:17" s="114" customFormat="1" ht="58.5" hidden="1" customHeight="1" x14ac:dyDescent="0.2">
      <c r="A46" s="97" t="str">
        <f>'2'!A40</f>
        <v>Расходы на содержание Центрального аппарата органов местного самоуправления (муниципальных  органов)  (Иные бюджетные ассигнования)</v>
      </c>
      <c r="B46" s="98" t="s">
        <v>114</v>
      </c>
      <c r="C46" s="98" t="s">
        <v>143</v>
      </c>
      <c r="D46" s="106" t="s">
        <v>151</v>
      </c>
      <c r="E46" s="106" t="s">
        <v>154</v>
      </c>
      <c r="F46" s="99">
        <v>0.7</v>
      </c>
      <c r="G46" s="99">
        <f t="shared" ref="G46:L46" si="21">G47</f>
        <v>0</v>
      </c>
      <c r="H46" s="99">
        <f t="shared" si="21"/>
        <v>0</v>
      </c>
      <c r="I46" s="99">
        <f t="shared" si="21"/>
        <v>0</v>
      </c>
      <c r="J46" s="99">
        <f t="shared" si="21"/>
        <v>0</v>
      </c>
      <c r="K46" s="99">
        <f t="shared" si="21"/>
        <v>0</v>
      </c>
      <c r="L46" s="99">
        <f t="shared" si="21"/>
        <v>0</v>
      </c>
      <c r="M46" s="99">
        <f>'2'!N40</f>
        <v>1100</v>
      </c>
      <c r="N46" s="99">
        <v>0</v>
      </c>
      <c r="O46" s="99">
        <f>'2'!P40</f>
        <v>1000.04</v>
      </c>
      <c r="P46" s="99">
        <v>0</v>
      </c>
      <c r="Q46" s="134">
        <v>0</v>
      </c>
    </row>
    <row r="47" spans="1:17" s="112" customFormat="1" hidden="1" x14ac:dyDescent="0.2">
      <c r="A47" s="90" t="s">
        <v>155</v>
      </c>
      <c r="B47" s="92" t="s">
        <v>114</v>
      </c>
      <c r="C47" s="92" t="s">
        <v>143</v>
      </c>
      <c r="D47" s="92" t="s">
        <v>147</v>
      </c>
      <c r="E47" s="92" t="s">
        <v>156</v>
      </c>
      <c r="F47" s="93"/>
      <c r="G47" s="93">
        <f t="shared" ref="G47:L47" si="22">G48+G49</f>
        <v>0</v>
      </c>
      <c r="H47" s="93">
        <f t="shared" si="22"/>
        <v>0</v>
      </c>
      <c r="I47" s="93">
        <f t="shared" si="22"/>
        <v>0</v>
      </c>
      <c r="J47" s="93">
        <f t="shared" si="22"/>
        <v>0</v>
      </c>
      <c r="K47" s="93">
        <f t="shared" si="22"/>
        <v>0</v>
      </c>
      <c r="L47" s="93">
        <f t="shared" si="22"/>
        <v>0</v>
      </c>
      <c r="M47" s="93"/>
      <c r="N47" s="93"/>
      <c r="O47" s="93"/>
      <c r="P47" s="93"/>
      <c r="Q47" s="134" t="e">
        <f t="shared" si="2"/>
        <v>#DIV/0!</v>
      </c>
    </row>
    <row r="48" spans="1:17" s="112" customFormat="1" ht="25.5" hidden="1" x14ac:dyDescent="0.2">
      <c r="A48" s="90" t="s">
        <v>157</v>
      </c>
      <c r="B48" s="92" t="s">
        <v>114</v>
      </c>
      <c r="C48" s="92" t="s">
        <v>143</v>
      </c>
      <c r="D48" s="92" t="s">
        <v>147</v>
      </c>
      <c r="E48" s="92" t="s">
        <v>158</v>
      </c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134" t="e">
        <f t="shared" si="2"/>
        <v>#DIV/0!</v>
      </c>
    </row>
    <row r="49" spans="1:17" s="112" customFormat="1" ht="15" hidden="1" customHeight="1" x14ac:dyDescent="0.2">
      <c r="A49" s="90" t="s">
        <v>159</v>
      </c>
      <c r="B49" s="92" t="s">
        <v>114</v>
      </c>
      <c r="C49" s="92" t="s">
        <v>143</v>
      </c>
      <c r="D49" s="92" t="s">
        <v>147</v>
      </c>
      <c r="E49" s="92" t="s">
        <v>160</v>
      </c>
      <c r="F49" s="93"/>
      <c r="G49" s="93"/>
      <c r="H49" s="93"/>
      <c r="I49" s="93"/>
      <c r="J49" s="93">
        <v>0</v>
      </c>
      <c r="K49" s="93"/>
      <c r="L49" s="93"/>
      <c r="M49" s="93"/>
      <c r="N49" s="93"/>
      <c r="O49" s="93"/>
      <c r="P49" s="93"/>
      <c r="Q49" s="134" t="e">
        <f t="shared" si="2"/>
        <v>#DIV/0!</v>
      </c>
    </row>
    <row r="50" spans="1:17" s="118" customFormat="1" ht="27" hidden="1" customHeight="1" x14ac:dyDescent="0.2">
      <c r="A50" s="115" t="s">
        <v>161</v>
      </c>
      <c r="B50" s="116" t="s">
        <v>114</v>
      </c>
      <c r="C50" s="116" t="s">
        <v>162</v>
      </c>
      <c r="D50" s="116"/>
      <c r="E50" s="116"/>
      <c r="F50" s="84"/>
      <c r="G50" s="84"/>
      <c r="H50" s="84"/>
      <c r="I50" s="84"/>
      <c r="J50" s="84"/>
      <c r="K50" s="84"/>
      <c r="L50" s="84"/>
      <c r="M50" s="84">
        <f t="shared" ref="M50:P51" si="23">M51</f>
        <v>295600</v>
      </c>
      <c r="N50" s="84">
        <f t="shared" si="23"/>
        <v>0</v>
      </c>
      <c r="O50" s="84">
        <f t="shared" si="23"/>
        <v>295593.94</v>
      </c>
      <c r="P50" s="84">
        <f t="shared" si="23"/>
        <v>0</v>
      </c>
      <c r="Q50" s="134" t="e">
        <f t="shared" si="2"/>
        <v>#DIV/0!</v>
      </c>
    </row>
    <row r="51" spans="1:17" s="112" customFormat="1" ht="27" hidden="1" customHeight="1" x14ac:dyDescent="0.2">
      <c r="A51" s="90" t="s">
        <v>163</v>
      </c>
      <c r="B51" s="92" t="s">
        <v>114</v>
      </c>
      <c r="C51" s="92" t="s">
        <v>162</v>
      </c>
      <c r="D51" s="92" t="s">
        <v>164</v>
      </c>
      <c r="E51" s="92"/>
      <c r="F51" s="93"/>
      <c r="G51" s="93"/>
      <c r="H51" s="93"/>
      <c r="I51" s="93"/>
      <c r="J51" s="93"/>
      <c r="K51" s="93"/>
      <c r="L51" s="93"/>
      <c r="M51" s="84">
        <f t="shared" si="23"/>
        <v>295600</v>
      </c>
      <c r="N51" s="84">
        <f t="shared" si="23"/>
        <v>0</v>
      </c>
      <c r="O51" s="84">
        <f t="shared" si="23"/>
        <v>295593.94</v>
      </c>
      <c r="P51" s="84">
        <f t="shared" si="23"/>
        <v>0</v>
      </c>
      <c r="Q51" s="134" t="e">
        <f t="shared" si="2"/>
        <v>#DIV/0!</v>
      </c>
    </row>
    <row r="52" spans="1:17" s="112" customFormat="1" ht="41.25" hidden="1" customHeight="1" x14ac:dyDescent="0.2">
      <c r="A52" s="90" t="s">
        <v>165</v>
      </c>
      <c r="B52" s="92" t="s">
        <v>114</v>
      </c>
      <c r="C52" s="92" t="s">
        <v>162</v>
      </c>
      <c r="D52" s="92" t="s">
        <v>166</v>
      </c>
      <c r="E52" s="92"/>
      <c r="F52" s="93"/>
      <c r="G52" s="93"/>
      <c r="H52" s="93"/>
      <c r="I52" s="93"/>
      <c r="J52" s="93"/>
      <c r="K52" s="93"/>
      <c r="L52" s="93"/>
      <c r="M52" s="84">
        <f>M53+M54+M55+M56</f>
        <v>295600</v>
      </c>
      <c r="N52" s="84">
        <f>N53+N54+N55+N56</f>
        <v>0</v>
      </c>
      <c r="O52" s="84">
        <f>O53+O54+O55+O56</f>
        <v>295593.94</v>
      </c>
      <c r="P52" s="84">
        <f>P53+P54+P55+P56</f>
        <v>0</v>
      </c>
      <c r="Q52" s="134" t="e">
        <f t="shared" si="2"/>
        <v>#DIV/0!</v>
      </c>
    </row>
    <row r="53" spans="1:17" s="112" customFormat="1" ht="54" hidden="1" customHeight="1" x14ac:dyDescent="0.2">
      <c r="A53" s="90" t="s">
        <v>422</v>
      </c>
      <c r="B53" s="92" t="s">
        <v>114</v>
      </c>
      <c r="C53" s="92" t="s">
        <v>162</v>
      </c>
      <c r="D53" s="92" t="s">
        <v>343</v>
      </c>
      <c r="E53" s="92" t="s">
        <v>154</v>
      </c>
      <c r="F53" s="93"/>
      <c r="G53" s="93"/>
      <c r="H53" s="93"/>
      <c r="I53" s="93"/>
      <c r="J53" s="93"/>
      <c r="K53" s="93"/>
      <c r="L53" s="93"/>
      <c r="M53" s="93">
        <f>'2'!N44</f>
        <v>295600</v>
      </c>
      <c r="N53" s="93">
        <v>0</v>
      </c>
      <c r="O53" s="93">
        <f>'2'!P44</f>
        <v>295593.94</v>
      </c>
      <c r="P53" s="93">
        <v>0</v>
      </c>
      <c r="Q53" s="134" t="e">
        <f t="shared" si="2"/>
        <v>#DIV/0!</v>
      </c>
    </row>
    <row r="54" spans="1:17" s="112" customFormat="1" ht="40.5" hidden="1" customHeight="1" x14ac:dyDescent="0.2">
      <c r="A54" s="90" t="s">
        <v>168</v>
      </c>
      <c r="B54" s="92" t="s">
        <v>114</v>
      </c>
      <c r="C54" s="92" t="s">
        <v>162</v>
      </c>
      <c r="D54" s="92" t="s">
        <v>167</v>
      </c>
      <c r="E54" s="92" t="s">
        <v>135</v>
      </c>
      <c r="F54" s="93"/>
      <c r="G54" s="93"/>
      <c r="H54" s="93"/>
      <c r="I54" s="93"/>
      <c r="J54" s="93"/>
      <c r="K54" s="93"/>
      <c r="L54" s="93"/>
      <c r="M54" s="93"/>
      <c r="N54" s="93"/>
      <c r="O54" s="93">
        <v>0</v>
      </c>
      <c r="P54" s="93">
        <v>0</v>
      </c>
      <c r="Q54" s="134" t="e">
        <f t="shared" si="2"/>
        <v>#DIV/0!</v>
      </c>
    </row>
    <row r="55" spans="1:17" s="112" customFormat="1" ht="40.5" hidden="1" customHeight="1" x14ac:dyDescent="0.2">
      <c r="A55" s="90" t="s">
        <v>138</v>
      </c>
      <c r="B55" s="92" t="s">
        <v>114</v>
      </c>
      <c r="C55" s="92" t="s">
        <v>162</v>
      </c>
      <c r="D55" s="92" t="s">
        <v>167</v>
      </c>
      <c r="E55" s="92" t="s">
        <v>139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134" t="e">
        <f t="shared" si="2"/>
        <v>#DIV/0!</v>
      </c>
    </row>
    <row r="56" spans="1:17" s="112" customFormat="1" ht="40.5" hidden="1" customHeight="1" x14ac:dyDescent="0.2">
      <c r="A56" s="90" t="s">
        <v>138</v>
      </c>
      <c r="B56" s="92" t="s">
        <v>114</v>
      </c>
      <c r="C56" s="92" t="s">
        <v>162</v>
      </c>
      <c r="D56" s="92" t="s">
        <v>167</v>
      </c>
      <c r="E56" s="92" t="s">
        <v>139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134" t="e">
        <f t="shared" si="2"/>
        <v>#DIV/0!</v>
      </c>
    </row>
    <row r="57" spans="1:17" s="111" customFormat="1" hidden="1" x14ac:dyDescent="0.2">
      <c r="A57" s="119" t="s">
        <v>169</v>
      </c>
      <c r="B57" s="82" t="s">
        <v>114</v>
      </c>
      <c r="C57" s="82" t="s">
        <v>170</v>
      </c>
      <c r="D57" s="82"/>
      <c r="E57" s="82"/>
      <c r="F57" s="83"/>
      <c r="G57" s="83">
        <f t="shared" ref="G57:L58" si="24">G58</f>
        <v>0</v>
      </c>
      <c r="H57" s="83">
        <f t="shared" si="24"/>
        <v>0</v>
      </c>
      <c r="I57" s="83">
        <f t="shared" si="24"/>
        <v>0</v>
      </c>
      <c r="J57" s="83">
        <f>J58</f>
        <v>0</v>
      </c>
      <c r="K57" s="83">
        <f t="shared" si="24"/>
        <v>0</v>
      </c>
      <c r="L57" s="83">
        <f t="shared" si="24"/>
        <v>0</v>
      </c>
      <c r="M57" s="83"/>
      <c r="N57" s="83"/>
      <c r="O57" s="83"/>
      <c r="P57" s="83"/>
      <c r="Q57" s="134" t="e">
        <f t="shared" si="2"/>
        <v>#DIV/0!</v>
      </c>
    </row>
    <row r="58" spans="1:17" s="111" customFormat="1" ht="38.25" hidden="1" customHeight="1" x14ac:dyDescent="0.2">
      <c r="A58" s="90" t="s">
        <v>171</v>
      </c>
      <c r="B58" s="92" t="s">
        <v>114</v>
      </c>
      <c r="C58" s="92" t="s">
        <v>170</v>
      </c>
      <c r="D58" s="92" t="s">
        <v>172</v>
      </c>
      <c r="E58" s="92"/>
      <c r="F58" s="93"/>
      <c r="G58" s="93">
        <f t="shared" si="24"/>
        <v>0</v>
      </c>
      <c r="H58" s="93">
        <f t="shared" si="24"/>
        <v>0</v>
      </c>
      <c r="I58" s="93">
        <f t="shared" si="24"/>
        <v>0</v>
      </c>
      <c r="J58" s="93">
        <f t="shared" si="24"/>
        <v>0</v>
      </c>
      <c r="K58" s="93">
        <f t="shared" si="24"/>
        <v>0</v>
      </c>
      <c r="L58" s="93">
        <f t="shared" si="24"/>
        <v>0</v>
      </c>
      <c r="M58" s="93"/>
      <c r="N58" s="93"/>
      <c r="O58" s="83"/>
      <c r="P58" s="83"/>
      <c r="Q58" s="134" t="e">
        <f t="shared" si="2"/>
        <v>#DIV/0!</v>
      </c>
    </row>
    <row r="59" spans="1:17" s="111" customFormat="1" ht="17.25" hidden="1" customHeight="1" x14ac:dyDescent="0.2">
      <c r="A59" s="90" t="s">
        <v>173</v>
      </c>
      <c r="B59" s="92" t="s">
        <v>114</v>
      </c>
      <c r="C59" s="92" t="s">
        <v>170</v>
      </c>
      <c r="D59" s="92" t="s">
        <v>174</v>
      </c>
      <c r="E59" s="92"/>
      <c r="F59" s="93"/>
      <c r="G59" s="93">
        <f t="shared" ref="G59:L59" si="25">G60+G64</f>
        <v>0</v>
      </c>
      <c r="H59" s="93">
        <f t="shared" si="25"/>
        <v>0</v>
      </c>
      <c r="I59" s="93">
        <f t="shared" si="25"/>
        <v>0</v>
      </c>
      <c r="J59" s="93">
        <f t="shared" si="25"/>
        <v>0</v>
      </c>
      <c r="K59" s="93">
        <f t="shared" si="25"/>
        <v>0</v>
      </c>
      <c r="L59" s="93">
        <f t="shared" si="25"/>
        <v>0</v>
      </c>
      <c r="M59" s="93"/>
      <c r="N59" s="93"/>
      <c r="O59" s="83"/>
      <c r="P59" s="83"/>
      <c r="Q59" s="134" t="e">
        <f t="shared" si="2"/>
        <v>#DIV/0!</v>
      </c>
    </row>
    <row r="60" spans="1:17" s="111" customFormat="1" ht="38.25" hidden="1" x14ac:dyDescent="0.2">
      <c r="A60" s="90" t="s">
        <v>175</v>
      </c>
      <c r="B60" s="92" t="s">
        <v>114</v>
      </c>
      <c r="C60" s="92" t="s">
        <v>170</v>
      </c>
      <c r="D60" s="92" t="s">
        <v>176</v>
      </c>
      <c r="E60" s="92"/>
      <c r="F60" s="93"/>
      <c r="G60" s="93">
        <f t="shared" ref="G60:L62" si="26">G61</f>
        <v>0</v>
      </c>
      <c r="H60" s="93">
        <f t="shared" si="26"/>
        <v>0</v>
      </c>
      <c r="I60" s="93">
        <f t="shared" si="26"/>
        <v>0</v>
      </c>
      <c r="J60" s="93">
        <f t="shared" si="26"/>
        <v>0</v>
      </c>
      <c r="K60" s="93">
        <f t="shared" si="26"/>
        <v>0</v>
      </c>
      <c r="L60" s="93">
        <f t="shared" si="26"/>
        <v>0</v>
      </c>
      <c r="M60" s="93"/>
      <c r="N60" s="93"/>
      <c r="O60" s="83"/>
      <c r="P60" s="83"/>
      <c r="Q60" s="134" t="e">
        <f t="shared" si="2"/>
        <v>#DIV/0!</v>
      </c>
    </row>
    <row r="61" spans="1:17" s="111" customFormat="1" ht="25.5" hidden="1" x14ac:dyDescent="0.2">
      <c r="A61" s="90" t="s">
        <v>177</v>
      </c>
      <c r="B61" s="92" t="s">
        <v>114</v>
      </c>
      <c r="C61" s="92" t="s">
        <v>170</v>
      </c>
      <c r="D61" s="92" t="s">
        <v>176</v>
      </c>
      <c r="E61" s="92" t="s">
        <v>135</v>
      </c>
      <c r="F61" s="93"/>
      <c r="G61" s="93">
        <f t="shared" si="26"/>
        <v>0</v>
      </c>
      <c r="H61" s="93">
        <f t="shared" si="26"/>
        <v>0</v>
      </c>
      <c r="I61" s="93">
        <f t="shared" si="26"/>
        <v>0</v>
      </c>
      <c r="J61" s="93">
        <f t="shared" si="26"/>
        <v>0</v>
      </c>
      <c r="K61" s="93">
        <f t="shared" si="26"/>
        <v>0</v>
      </c>
      <c r="L61" s="93">
        <f t="shared" si="26"/>
        <v>0</v>
      </c>
      <c r="M61" s="93"/>
      <c r="N61" s="93"/>
      <c r="O61" s="83"/>
      <c r="P61" s="83"/>
      <c r="Q61" s="134" t="e">
        <f t="shared" si="2"/>
        <v>#DIV/0!</v>
      </c>
    </row>
    <row r="62" spans="1:17" s="111" customFormat="1" ht="38.25" hidden="1" x14ac:dyDescent="0.2">
      <c r="A62" s="90" t="s">
        <v>136</v>
      </c>
      <c r="B62" s="92" t="s">
        <v>114</v>
      </c>
      <c r="C62" s="92" t="s">
        <v>170</v>
      </c>
      <c r="D62" s="92" t="s">
        <v>176</v>
      </c>
      <c r="E62" s="92" t="s">
        <v>137</v>
      </c>
      <c r="F62" s="93"/>
      <c r="G62" s="93">
        <f t="shared" si="26"/>
        <v>0</v>
      </c>
      <c r="H62" s="93">
        <f t="shared" si="26"/>
        <v>0</v>
      </c>
      <c r="I62" s="93">
        <f t="shared" si="26"/>
        <v>0</v>
      </c>
      <c r="J62" s="93">
        <f t="shared" si="26"/>
        <v>0</v>
      </c>
      <c r="K62" s="93">
        <f t="shared" si="26"/>
        <v>0</v>
      </c>
      <c r="L62" s="93">
        <f t="shared" si="26"/>
        <v>0</v>
      </c>
      <c r="M62" s="93"/>
      <c r="N62" s="93"/>
      <c r="O62" s="83"/>
      <c r="P62" s="83"/>
      <c r="Q62" s="134" t="e">
        <f t="shared" si="2"/>
        <v>#DIV/0!</v>
      </c>
    </row>
    <row r="63" spans="1:17" s="111" customFormat="1" ht="38.25" hidden="1" x14ac:dyDescent="0.2">
      <c r="A63" s="90" t="s">
        <v>138</v>
      </c>
      <c r="B63" s="92" t="s">
        <v>114</v>
      </c>
      <c r="C63" s="92" t="s">
        <v>170</v>
      </c>
      <c r="D63" s="92" t="s">
        <v>176</v>
      </c>
      <c r="E63" s="92" t="s">
        <v>139</v>
      </c>
      <c r="F63" s="93"/>
      <c r="G63" s="93"/>
      <c r="H63" s="93"/>
      <c r="I63" s="93"/>
      <c r="J63" s="93"/>
      <c r="K63" s="93"/>
      <c r="L63" s="93"/>
      <c r="M63" s="93"/>
      <c r="N63" s="93"/>
      <c r="O63" s="83"/>
      <c r="P63" s="83"/>
      <c r="Q63" s="134" t="e">
        <f t="shared" si="2"/>
        <v>#DIV/0!</v>
      </c>
    </row>
    <row r="64" spans="1:17" s="111" customFormat="1" ht="24" hidden="1" customHeight="1" x14ac:dyDescent="0.2">
      <c r="A64" s="90" t="s">
        <v>178</v>
      </c>
      <c r="B64" s="92" t="s">
        <v>114</v>
      </c>
      <c r="C64" s="92" t="s">
        <v>170</v>
      </c>
      <c r="D64" s="92" t="s">
        <v>179</v>
      </c>
      <c r="E64" s="92"/>
      <c r="F64" s="93"/>
      <c r="G64" s="93">
        <f t="shared" ref="G64:L65" si="27">G65</f>
        <v>0</v>
      </c>
      <c r="H64" s="93">
        <f t="shared" si="27"/>
        <v>0</v>
      </c>
      <c r="I64" s="93">
        <f t="shared" si="27"/>
        <v>0</v>
      </c>
      <c r="J64" s="93">
        <f t="shared" si="27"/>
        <v>0</v>
      </c>
      <c r="K64" s="93">
        <f t="shared" si="27"/>
        <v>0</v>
      </c>
      <c r="L64" s="93">
        <f t="shared" si="27"/>
        <v>0</v>
      </c>
      <c r="M64" s="93"/>
      <c r="N64" s="93"/>
      <c r="O64" s="83"/>
      <c r="P64" s="83"/>
      <c r="Q64" s="134" t="e">
        <f t="shared" si="2"/>
        <v>#DIV/0!</v>
      </c>
    </row>
    <row r="65" spans="1:17" s="111" customFormat="1" ht="24" hidden="1" customHeight="1" x14ac:dyDescent="0.2">
      <c r="A65" s="90" t="s">
        <v>180</v>
      </c>
      <c r="B65" s="92" t="s">
        <v>114</v>
      </c>
      <c r="C65" s="92" t="s">
        <v>170</v>
      </c>
      <c r="D65" s="92" t="s">
        <v>179</v>
      </c>
      <c r="E65" s="92" t="s">
        <v>181</v>
      </c>
      <c r="F65" s="93"/>
      <c r="G65" s="93">
        <f t="shared" si="27"/>
        <v>0</v>
      </c>
      <c r="H65" s="93">
        <f t="shared" si="27"/>
        <v>0</v>
      </c>
      <c r="I65" s="93">
        <f t="shared" si="27"/>
        <v>0</v>
      </c>
      <c r="J65" s="93">
        <f t="shared" si="27"/>
        <v>0</v>
      </c>
      <c r="K65" s="93">
        <f t="shared" si="27"/>
        <v>0</v>
      </c>
      <c r="L65" s="93">
        <f t="shared" si="27"/>
        <v>0</v>
      </c>
      <c r="M65" s="93"/>
      <c r="N65" s="93"/>
      <c r="O65" s="83"/>
      <c r="P65" s="83"/>
      <c r="Q65" s="134" t="e">
        <f t="shared" si="2"/>
        <v>#DIV/0!</v>
      </c>
    </row>
    <row r="66" spans="1:17" s="111" customFormat="1" hidden="1" x14ac:dyDescent="0.2">
      <c r="A66" s="90" t="s">
        <v>182</v>
      </c>
      <c r="B66" s="92" t="s">
        <v>114</v>
      </c>
      <c r="C66" s="92" t="s">
        <v>170</v>
      </c>
      <c r="D66" s="92" t="s">
        <v>179</v>
      </c>
      <c r="E66" s="92" t="s">
        <v>183</v>
      </c>
      <c r="F66" s="93"/>
      <c r="G66" s="93">
        <f>G61</f>
        <v>0</v>
      </c>
      <c r="H66" s="93">
        <f>H61</f>
        <v>0</v>
      </c>
      <c r="I66" s="93">
        <f>I61</f>
        <v>0</v>
      </c>
      <c r="J66" s="93"/>
      <c r="K66" s="93">
        <f>K61</f>
        <v>0</v>
      </c>
      <c r="L66" s="93">
        <f>L61</f>
        <v>0</v>
      </c>
      <c r="M66" s="93"/>
      <c r="N66" s="93"/>
      <c r="O66" s="83"/>
      <c r="P66" s="83"/>
      <c r="Q66" s="134" t="e">
        <f t="shared" si="2"/>
        <v>#DIV/0!</v>
      </c>
    </row>
    <row r="67" spans="1:17" s="131" customFormat="1" ht="20.25" customHeight="1" x14ac:dyDescent="0.25">
      <c r="A67" s="357" t="str">
        <f>'2'!A73</f>
        <v>Национальная оборона</v>
      </c>
      <c r="B67" s="129" t="s">
        <v>116</v>
      </c>
      <c r="C67" s="129"/>
      <c r="D67" s="129"/>
      <c r="E67" s="129"/>
      <c r="F67" s="130">
        <f t="shared" ref="F67:L73" si="28">F68</f>
        <v>154.1</v>
      </c>
      <c r="G67" s="130">
        <f t="shared" si="28"/>
        <v>0</v>
      </c>
      <c r="H67" s="130">
        <f t="shared" si="28"/>
        <v>0</v>
      </c>
      <c r="I67" s="130">
        <f t="shared" si="28"/>
        <v>0</v>
      </c>
      <c r="J67" s="130">
        <f t="shared" si="28"/>
        <v>-15</v>
      </c>
      <c r="K67" s="130">
        <f t="shared" si="28"/>
        <v>0</v>
      </c>
      <c r="L67" s="130">
        <f t="shared" si="28"/>
        <v>0</v>
      </c>
      <c r="M67" s="130">
        <f t="shared" ref="M67:P68" si="29">M68</f>
        <v>182900</v>
      </c>
      <c r="N67" s="130">
        <f t="shared" si="29"/>
        <v>200.4</v>
      </c>
      <c r="O67" s="130">
        <f t="shared" si="29"/>
        <v>109890.66</v>
      </c>
      <c r="P67" s="130">
        <f t="shared" si="29"/>
        <v>198.3</v>
      </c>
      <c r="Q67" s="134">
        <f t="shared" si="2"/>
        <v>0.98952095808383234</v>
      </c>
    </row>
    <row r="68" spans="1:17" s="135" customFormat="1" ht="22.5" customHeight="1" x14ac:dyDescent="0.2">
      <c r="A68" s="132" t="str">
        <f>'2'!A74</f>
        <v>Мобилизационная и вневойсковая подготовка</v>
      </c>
      <c r="B68" s="133" t="s">
        <v>116</v>
      </c>
      <c r="C68" s="133" t="s">
        <v>186</v>
      </c>
      <c r="D68" s="133"/>
      <c r="E68" s="133"/>
      <c r="F68" s="56">
        <f>F72</f>
        <v>154.1</v>
      </c>
      <c r="G68" s="56">
        <f t="shared" si="28"/>
        <v>0</v>
      </c>
      <c r="H68" s="56">
        <f t="shared" si="28"/>
        <v>0</v>
      </c>
      <c r="I68" s="56">
        <f t="shared" si="28"/>
        <v>0</v>
      </c>
      <c r="J68" s="56">
        <f t="shared" si="28"/>
        <v>-15</v>
      </c>
      <c r="K68" s="56">
        <f t="shared" si="28"/>
        <v>0</v>
      </c>
      <c r="L68" s="56">
        <f t="shared" si="28"/>
        <v>0</v>
      </c>
      <c r="M68" s="56">
        <f t="shared" si="29"/>
        <v>182900</v>
      </c>
      <c r="N68" s="56">
        <f t="shared" si="29"/>
        <v>200.4</v>
      </c>
      <c r="O68" s="56">
        <f t="shared" si="29"/>
        <v>109890.66</v>
      </c>
      <c r="P68" s="56">
        <f t="shared" si="29"/>
        <v>198.3</v>
      </c>
      <c r="Q68" s="134">
        <f t="shared" si="2"/>
        <v>0.98952095808383234</v>
      </c>
    </row>
    <row r="69" spans="1:17" s="348" customFormat="1" ht="43.5" customHeight="1" x14ac:dyDescent="0.2">
      <c r="A69" s="115" t="str">
        <f>'2'!A75</f>
        <v>Непрограммное направление расходов по обеспечению функционирования органов местного самоуправления</v>
      </c>
      <c r="B69" s="116" t="s">
        <v>116</v>
      </c>
      <c r="C69" s="116" t="s">
        <v>186</v>
      </c>
      <c r="D69" s="116" t="s">
        <v>327</v>
      </c>
      <c r="E69" s="116"/>
      <c r="F69" s="84"/>
      <c r="G69" s="84">
        <f t="shared" ref="G69:O69" si="30">G71</f>
        <v>0</v>
      </c>
      <c r="H69" s="84">
        <f t="shared" si="30"/>
        <v>0</v>
      </c>
      <c r="I69" s="84">
        <f t="shared" si="30"/>
        <v>0</v>
      </c>
      <c r="J69" s="84">
        <f t="shared" si="30"/>
        <v>-15</v>
      </c>
      <c r="K69" s="84">
        <f t="shared" si="30"/>
        <v>0</v>
      </c>
      <c r="L69" s="84">
        <f t="shared" si="30"/>
        <v>0</v>
      </c>
      <c r="M69" s="84">
        <f t="shared" si="30"/>
        <v>182900</v>
      </c>
      <c r="N69" s="84">
        <f t="shared" ref="N69" si="31">N71</f>
        <v>200.4</v>
      </c>
      <c r="O69" s="84">
        <f t="shared" si="30"/>
        <v>109890.66</v>
      </c>
      <c r="P69" s="84">
        <f t="shared" ref="P69" si="32">P71</f>
        <v>198.3</v>
      </c>
      <c r="Q69" s="134">
        <f t="shared" si="2"/>
        <v>0.98952095808383234</v>
      </c>
    </row>
    <row r="70" spans="1:17" s="111" customFormat="1" ht="43.5" customHeight="1" x14ac:dyDescent="0.2">
      <c r="A70" s="90" t="str">
        <f>'2'!A76</f>
        <v>Обеспечение функционирования исполнительно - распорядительных органов местного самоуправления</v>
      </c>
      <c r="B70" s="92" t="s">
        <v>116</v>
      </c>
      <c r="C70" s="92" t="s">
        <v>186</v>
      </c>
      <c r="D70" s="92" t="s">
        <v>345</v>
      </c>
      <c r="E70" s="92"/>
      <c r="F70" s="93"/>
      <c r="G70" s="93"/>
      <c r="H70" s="93"/>
      <c r="I70" s="93"/>
      <c r="J70" s="93"/>
      <c r="K70" s="93"/>
      <c r="L70" s="93"/>
      <c r="M70" s="326">
        <f>M71</f>
        <v>182900</v>
      </c>
      <c r="N70" s="326">
        <f>N71</f>
        <v>200.4</v>
      </c>
      <c r="O70" s="326">
        <f>O71</f>
        <v>109890.66</v>
      </c>
      <c r="P70" s="326">
        <f>P71</f>
        <v>198.3</v>
      </c>
      <c r="Q70" s="134">
        <f t="shared" si="2"/>
        <v>0.98952095808383234</v>
      </c>
    </row>
    <row r="71" spans="1:17" s="111" customFormat="1" ht="62.25" customHeight="1" x14ac:dyDescent="0.2">
      <c r="A71" s="90" t="str">
        <f>'2'!A77</f>
        <v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v>
      </c>
      <c r="B71" s="92" t="s">
        <v>116</v>
      </c>
      <c r="C71" s="92" t="s">
        <v>186</v>
      </c>
      <c r="D71" s="92" t="s">
        <v>342</v>
      </c>
      <c r="E71" s="92" t="s">
        <v>135</v>
      </c>
      <c r="F71" s="93"/>
      <c r="G71" s="93">
        <f t="shared" si="28"/>
        <v>0</v>
      </c>
      <c r="H71" s="93">
        <f t="shared" si="28"/>
        <v>0</v>
      </c>
      <c r="I71" s="93">
        <f t="shared" si="28"/>
        <v>0</v>
      </c>
      <c r="J71" s="93">
        <f t="shared" si="28"/>
        <v>-15</v>
      </c>
      <c r="K71" s="93">
        <f t="shared" si="28"/>
        <v>0</v>
      </c>
      <c r="L71" s="93">
        <f t="shared" si="28"/>
        <v>0</v>
      </c>
      <c r="M71" s="326">
        <f>'2'!N77</f>
        <v>182900</v>
      </c>
      <c r="N71" s="326">
        <f>'2'!O77</f>
        <v>200.4</v>
      </c>
      <c r="O71" s="326">
        <f>'2'!P77</f>
        <v>109890.66</v>
      </c>
      <c r="P71" s="326">
        <f>'2'!Q77</f>
        <v>198.3</v>
      </c>
      <c r="Q71" s="134">
        <f t="shared" si="2"/>
        <v>0.98952095808383234</v>
      </c>
    </row>
    <row r="72" spans="1:17" s="96" customFormat="1" ht="34.5" hidden="1" customHeight="1" x14ac:dyDescent="0.2">
      <c r="A72" s="120" t="s">
        <v>189</v>
      </c>
      <c r="B72" s="92" t="s">
        <v>116</v>
      </c>
      <c r="C72" s="92" t="s">
        <v>186</v>
      </c>
      <c r="D72" s="92" t="s">
        <v>190</v>
      </c>
      <c r="E72" s="92" t="s">
        <v>124</v>
      </c>
      <c r="F72" s="93">
        <v>154.1</v>
      </c>
      <c r="G72" s="93">
        <f t="shared" si="28"/>
        <v>0</v>
      </c>
      <c r="H72" s="93">
        <f t="shared" si="28"/>
        <v>0</v>
      </c>
      <c r="I72" s="93">
        <f t="shared" si="28"/>
        <v>0</v>
      </c>
      <c r="J72" s="93">
        <f>J73-15</f>
        <v>-15</v>
      </c>
      <c r="K72" s="93">
        <f t="shared" si="28"/>
        <v>0</v>
      </c>
      <c r="L72" s="93">
        <f t="shared" si="28"/>
        <v>0</v>
      </c>
      <c r="M72" s="93">
        <v>135.19999999999999</v>
      </c>
      <c r="N72" s="93">
        <v>135.19999999999999</v>
      </c>
      <c r="O72" s="93">
        <v>0</v>
      </c>
      <c r="P72" s="93">
        <v>0</v>
      </c>
      <c r="Q72" s="134">
        <f t="shared" si="2"/>
        <v>0</v>
      </c>
    </row>
    <row r="73" spans="1:17" s="96" customFormat="1" ht="27.75" hidden="1" customHeight="1" x14ac:dyDescent="0.2">
      <c r="A73" s="90" t="s">
        <v>125</v>
      </c>
      <c r="B73" s="92" t="s">
        <v>116</v>
      </c>
      <c r="C73" s="92" t="s">
        <v>186</v>
      </c>
      <c r="D73" s="92" t="s">
        <v>188</v>
      </c>
      <c r="E73" s="92" t="s">
        <v>126</v>
      </c>
      <c r="F73" s="93"/>
      <c r="G73" s="93">
        <f t="shared" si="28"/>
        <v>0</v>
      </c>
      <c r="H73" s="93">
        <f t="shared" si="28"/>
        <v>0</v>
      </c>
      <c r="I73" s="93">
        <f t="shared" si="28"/>
        <v>0</v>
      </c>
      <c r="J73" s="93">
        <f t="shared" si="28"/>
        <v>0</v>
      </c>
      <c r="K73" s="93">
        <f t="shared" si="28"/>
        <v>0</v>
      </c>
      <c r="L73" s="93">
        <f t="shared" si="28"/>
        <v>0</v>
      </c>
      <c r="M73" s="93">
        <v>0</v>
      </c>
      <c r="N73" s="93">
        <v>0</v>
      </c>
      <c r="O73" s="93">
        <v>0</v>
      </c>
      <c r="P73" s="93">
        <v>0</v>
      </c>
      <c r="Q73" s="134" t="e">
        <f t="shared" si="2"/>
        <v>#DIV/0!</v>
      </c>
    </row>
    <row r="74" spans="1:17" s="112" customFormat="1" ht="38.25" hidden="1" x14ac:dyDescent="0.2">
      <c r="A74" s="90" t="s">
        <v>149</v>
      </c>
      <c r="B74" s="92" t="s">
        <v>116</v>
      </c>
      <c r="C74" s="92" t="s">
        <v>186</v>
      </c>
      <c r="D74" s="92" t="s">
        <v>188</v>
      </c>
      <c r="E74" s="92" t="s">
        <v>150</v>
      </c>
      <c r="F74" s="93"/>
      <c r="G74" s="93">
        <f t="shared" ref="G74:L74" si="33">G80+G76</f>
        <v>0</v>
      </c>
      <c r="H74" s="93">
        <f t="shared" si="33"/>
        <v>0</v>
      </c>
      <c r="I74" s="93">
        <f t="shared" si="33"/>
        <v>0</v>
      </c>
      <c r="J74" s="93"/>
      <c r="K74" s="93">
        <f t="shared" si="33"/>
        <v>0</v>
      </c>
      <c r="L74" s="93">
        <f t="shared" si="33"/>
        <v>0</v>
      </c>
      <c r="M74" s="93">
        <v>0</v>
      </c>
      <c r="N74" s="93">
        <v>0</v>
      </c>
      <c r="O74" s="93">
        <v>0</v>
      </c>
      <c r="P74" s="93">
        <v>0</v>
      </c>
      <c r="Q74" s="134" t="e">
        <f t="shared" si="2"/>
        <v>#DIV/0!</v>
      </c>
    </row>
    <row r="75" spans="1:17" s="112" customFormat="1" ht="37.5" hidden="1" customHeight="1" x14ac:dyDescent="0.2">
      <c r="A75" s="90" t="s">
        <v>138</v>
      </c>
      <c r="B75" s="92" t="s">
        <v>116</v>
      </c>
      <c r="C75" s="92" t="s">
        <v>186</v>
      </c>
      <c r="D75" s="92" t="s">
        <v>188</v>
      </c>
      <c r="E75" s="92" t="s">
        <v>139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134" t="e">
        <f t="shared" si="2"/>
        <v>#DIV/0!</v>
      </c>
    </row>
    <row r="76" spans="1:17" s="124" customFormat="1" ht="27" hidden="1" x14ac:dyDescent="0.25">
      <c r="A76" s="121" t="s">
        <v>191</v>
      </c>
      <c r="B76" s="122" t="s">
        <v>186</v>
      </c>
      <c r="C76" s="122"/>
      <c r="D76" s="122"/>
      <c r="E76" s="122"/>
      <c r="F76" s="123"/>
      <c r="G76" s="123">
        <f t="shared" ref="G76:L82" si="34">G77</f>
        <v>0</v>
      </c>
      <c r="H76" s="123">
        <f t="shared" si="34"/>
        <v>0</v>
      </c>
      <c r="I76" s="123">
        <f t="shared" si="34"/>
        <v>0</v>
      </c>
      <c r="J76" s="123">
        <f t="shared" si="34"/>
        <v>0</v>
      </c>
      <c r="K76" s="123">
        <f t="shared" si="34"/>
        <v>0</v>
      </c>
      <c r="L76" s="123">
        <f t="shared" si="34"/>
        <v>0</v>
      </c>
      <c r="M76" s="123"/>
      <c r="N76" s="123"/>
      <c r="O76" s="123"/>
      <c r="P76" s="123"/>
      <c r="Q76" s="134" t="e">
        <f t="shared" si="2"/>
        <v>#DIV/0!</v>
      </c>
    </row>
    <row r="77" spans="1:17" s="125" customFormat="1" ht="38.25" hidden="1" x14ac:dyDescent="0.2">
      <c r="A77" s="119" t="s">
        <v>192</v>
      </c>
      <c r="B77" s="82" t="s">
        <v>186</v>
      </c>
      <c r="C77" s="82" t="s">
        <v>193</v>
      </c>
      <c r="D77" s="82"/>
      <c r="E77" s="82"/>
      <c r="F77" s="83"/>
      <c r="G77" s="83">
        <f t="shared" si="34"/>
        <v>0</v>
      </c>
      <c r="H77" s="83">
        <f t="shared" si="34"/>
        <v>0</v>
      </c>
      <c r="I77" s="83">
        <f t="shared" si="34"/>
        <v>0</v>
      </c>
      <c r="J77" s="83">
        <f t="shared" si="34"/>
        <v>0</v>
      </c>
      <c r="K77" s="83">
        <f t="shared" si="34"/>
        <v>0</v>
      </c>
      <c r="L77" s="83">
        <f t="shared" si="34"/>
        <v>0</v>
      </c>
      <c r="M77" s="83"/>
      <c r="N77" s="83"/>
      <c r="O77" s="83"/>
      <c r="P77" s="83"/>
      <c r="Q77" s="134" t="e">
        <f t="shared" ref="Q77:Q140" si="35">P77/N77</f>
        <v>#DIV/0!</v>
      </c>
    </row>
    <row r="78" spans="1:17" s="111" customFormat="1" ht="38.25" hidden="1" customHeight="1" x14ac:dyDescent="0.2">
      <c r="A78" s="90" t="s">
        <v>171</v>
      </c>
      <c r="B78" s="92" t="s">
        <v>186</v>
      </c>
      <c r="C78" s="92" t="s">
        <v>193</v>
      </c>
      <c r="D78" s="92" t="s">
        <v>172</v>
      </c>
      <c r="E78" s="92"/>
      <c r="F78" s="93"/>
      <c r="G78" s="93">
        <f t="shared" si="34"/>
        <v>0</v>
      </c>
      <c r="H78" s="93">
        <f t="shared" si="34"/>
        <v>0</v>
      </c>
      <c r="I78" s="93">
        <f t="shared" si="34"/>
        <v>0</v>
      </c>
      <c r="J78" s="93">
        <f t="shared" si="34"/>
        <v>0</v>
      </c>
      <c r="K78" s="93">
        <f t="shared" si="34"/>
        <v>0</v>
      </c>
      <c r="L78" s="93">
        <f t="shared" si="34"/>
        <v>0</v>
      </c>
      <c r="M78" s="93"/>
      <c r="N78" s="93"/>
      <c r="O78" s="83"/>
      <c r="P78" s="83"/>
      <c r="Q78" s="134" t="e">
        <f t="shared" si="35"/>
        <v>#DIV/0!</v>
      </c>
    </row>
    <row r="79" spans="1:17" s="111" customFormat="1" ht="33" hidden="1" customHeight="1" x14ac:dyDescent="0.2">
      <c r="A79" s="90" t="s">
        <v>194</v>
      </c>
      <c r="B79" s="92" t="s">
        <v>186</v>
      </c>
      <c r="C79" s="92" t="s">
        <v>193</v>
      </c>
      <c r="D79" s="92" t="s">
        <v>174</v>
      </c>
      <c r="E79" s="92"/>
      <c r="F79" s="93"/>
      <c r="G79" s="93">
        <f t="shared" si="34"/>
        <v>0</v>
      </c>
      <c r="H79" s="93">
        <f t="shared" si="34"/>
        <v>0</v>
      </c>
      <c r="I79" s="93">
        <f t="shared" si="34"/>
        <v>0</v>
      </c>
      <c r="J79" s="93">
        <f t="shared" si="34"/>
        <v>0</v>
      </c>
      <c r="K79" s="93">
        <f t="shared" si="34"/>
        <v>0</v>
      </c>
      <c r="L79" s="93">
        <f t="shared" si="34"/>
        <v>0</v>
      </c>
      <c r="M79" s="93"/>
      <c r="N79" s="93"/>
      <c r="O79" s="83"/>
      <c r="P79" s="83"/>
      <c r="Q79" s="134" t="e">
        <f t="shared" si="35"/>
        <v>#DIV/0!</v>
      </c>
    </row>
    <row r="80" spans="1:17" s="126" customFormat="1" ht="25.5" hidden="1" x14ac:dyDescent="0.2">
      <c r="A80" s="90" t="s">
        <v>195</v>
      </c>
      <c r="B80" s="92" t="s">
        <v>186</v>
      </c>
      <c r="C80" s="92" t="s">
        <v>193</v>
      </c>
      <c r="D80" s="92" t="s">
        <v>196</v>
      </c>
      <c r="E80" s="92"/>
      <c r="F80" s="93"/>
      <c r="G80" s="93">
        <f t="shared" si="34"/>
        <v>0</v>
      </c>
      <c r="H80" s="93">
        <f t="shared" si="34"/>
        <v>0</v>
      </c>
      <c r="I80" s="93">
        <f t="shared" si="34"/>
        <v>0</v>
      </c>
      <c r="J80" s="93">
        <f t="shared" si="34"/>
        <v>0</v>
      </c>
      <c r="K80" s="93">
        <f t="shared" si="34"/>
        <v>0</v>
      </c>
      <c r="L80" s="93">
        <f t="shared" si="34"/>
        <v>0</v>
      </c>
      <c r="M80" s="93"/>
      <c r="N80" s="93"/>
      <c r="O80" s="93"/>
      <c r="P80" s="93"/>
      <c r="Q80" s="134" t="e">
        <f t="shared" si="35"/>
        <v>#DIV/0!</v>
      </c>
    </row>
    <row r="81" spans="1:17" s="126" customFormat="1" ht="25.5" hidden="1" x14ac:dyDescent="0.2">
      <c r="A81" s="90" t="s">
        <v>177</v>
      </c>
      <c r="B81" s="92" t="s">
        <v>186</v>
      </c>
      <c r="C81" s="92" t="s">
        <v>193</v>
      </c>
      <c r="D81" s="92" t="s">
        <v>196</v>
      </c>
      <c r="E81" s="92" t="s">
        <v>135</v>
      </c>
      <c r="F81" s="93"/>
      <c r="G81" s="93">
        <f t="shared" si="34"/>
        <v>0</v>
      </c>
      <c r="H81" s="93">
        <f t="shared" si="34"/>
        <v>0</v>
      </c>
      <c r="I81" s="93">
        <f t="shared" si="34"/>
        <v>0</v>
      </c>
      <c r="J81" s="93">
        <f t="shared" si="34"/>
        <v>0</v>
      </c>
      <c r="K81" s="93">
        <f t="shared" si="34"/>
        <v>0</v>
      </c>
      <c r="L81" s="93">
        <f t="shared" si="34"/>
        <v>0</v>
      </c>
      <c r="M81" s="93"/>
      <c r="N81" s="93"/>
      <c r="O81" s="93"/>
      <c r="P81" s="93"/>
      <c r="Q81" s="134" t="e">
        <f t="shared" si="35"/>
        <v>#DIV/0!</v>
      </c>
    </row>
    <row r="82" spans="1:17" s="126" customFormat="1" ht="38.25" hidden="1" x14ac:dyDescent="0.2">
      <c r="A82" s="90" t="s">
        <v>136</v>
      </c>
      <c r="B82" s="92" t="s">
        <v>186</v>
      </c>
      <c r="C82" s="92" t="s">
        <v>193</v>
      </c>
      <c r="D82" s="92" t="s">
        <v>196</v>
      </c>
      <c r="E82" s="92" t="s">
        <v>137</v>
      </c>
      <c r="F82" s="93"/>
      <c r="G82" s="93">
        <f t="shared" si="34"/>
        <v>0</v>
      </c>
      <c r="H82" s="93">
        <f t="shared" si="34"/>
        <v>0</v>
      </c>
      <c r="I82" s="93">
        <f t="shared" si="34"/>
        <v>0</v>
      </c>
      <c r="J82" s="93">
        <f t="shared" si="34"/>
        <v>0</v>
      </c>
      <c r="K82" s="93">
        <f t="shared" si="34"/>
        <v>0</v>
      </c>
      <c r="L82" s="93">
        <f t="shared" si="34"/>
        <v>0</v>
      </c>
      <c r="M82" s="93"/>
      <c r="N82" s="93"/>
      <c r="O82" s="93"/>
      <c r="P82" s="93"/>
      <c r="Q82" s="134" t="e">
        <f t="shared" si="35"/>
        <v>#DIV/0!</v>
      </c>
    </row>
    <row r="83" spans="1:17" s="126" customFormat="1" ht="38.25" hidden="1" x14ac:dyDescent="0.2">
      <c r="A83" s="90" t="s">
        <v>138</v>
      </c>
      <c r="B83" s="92" t="s">
        <v>186</v>
      </c>
      <c r="C83" s="92" t="s">
        <v>193</v>
      </c>
      <c r="D83" s="92" t="s">
        <v>196</v>
      </c>
      <c r="E83" s="92" t="s">
        <v>139</v>
      </c>
      <c r="F83" s="93"/>
      <c r="G83" s="93"/>
      <c r="H83" s="93"/>
      <c r="I83" s="93"/>
      <c r="J83" s="93"/>
      <c r="K83" s="93"/>
      <c r="L83" s="93">
        <v>0</v>
      </c>
      <c r="M83" s="93"/>
      <c r="N83" s="93"/>
      <c r="O83" s="93"/>
      <c r="P83" s="93"/>
      <c r="Q83" s="134" t="e">
        <f t="shared" si="35"/>
        <v>#DIV/0!</v>
      </c>
    </row>
    <row r="84" spans="1:17" s="127" customFormat="1" ht="13.5" hidden="1" x14ac:dyDescent="0.25">
      <c r="A84" s="121" t="s">
        <v>197</v>
      </c>
      <c r="B84" s="122" t="s">
        <v>143</v>
      </c>
      <c r="C84" s="122"/>
      <c r="D84" s="122"/>
      <c r="E84" s="122"/>
      <c r="F84" s="123"/>
      <c r="G84" s="123">
        <f t="shared" ref="G84:L84" si="36">G85+G91</f>
        <v>0</v>
      </c>
      <c r="H84" s="123">
        <f t="shared" si="36"/>
        <v>0</v>
      </c>
      <c r="I84" s="123">
        <f t="shared" si="36"/>
        <v>0</v>
      </c>
      <c r="J84" s="123">
        <f t="shared" si="36"/>
        <v>0</v>
      </c>
      <c r="K84" s="123">
        <f t="shared" si="36"/>
        <v>0</v>
      </c>
      <c r="L84" s="123">
        <f t="shared" si="36"/>
        <v>0</v>
      </c>
      <c r="M84" s="123"/>
      <c r="N84" s="123"/>
      <c r="O84" s="123"/>
      <c r="P84" s="123"/>
      <c r="Q84" s="134" t="e">
        <f t="shared" si="35"/>
        <v>#DIV/0!</v>
      </c>
    </row>
    <row r="85" spans="1:17" s="111" customFormat="1" ht="13.5" hidden="1" x14ac:dyDescent="0.25">
      <c r="A85" s="119" t="s">
        <v>198</v>
      </c>
      <c r="B85" s="82" t="s">
        <v>143</v>
      </c>
      <c r="C85" s="82" t="s">
        <v>199</v>
      </c>
      <c r="D85" s="82"/>
      <c r="E85" s="82"/>
      <c r="F85" s="83"/>
      <c r="G85" s="83">
        <f t="shared" ref="G85:L89" si="37">G86</f>
        <v>0</v>
      </c>
      <c r="H85" s="83">
        <f t="shared" si="37"/>
        <v>0</v>
      </c>
      <c r="I85" s="83">
        <f t="shared" si="37"/>
        <v>0</v>
      </c>
      <c r="J85" s="83">
        <f t="shared" si="37"/>
        <v>0</v>
      </c>
      <c r="K85" s="83">
        <f t="shared" si="37"/>
        <v>0</v>
      </c>
      <c r="L85" s="83">
        <f t="shared" si="37"/>
        <v>0</v>
      </c>
      <c r="M85" s="123"/>
      <c r="N85" s="123"/>
      <c r="O85" s="83"/>
      <c r="P85" s="83"/>
      <c r="Q85" s="134" t="e">
        <f t="shared" si="35"/>
        <v>#DIV/0!</v>
      </c>
    </row>
    <row r="86" spans="1:17" s="111" customFormat="1" ht="27" hidden="1" customHeight="1" x14ac:dyDescent="0.25">
      <c r="A86" s="90" t="s">
        <v>171</v>
      </c>
      <c r="B86" s="92" t="s">
        <v>143</v>
      </c>
      <c r="C86" s="92" t="s">
        <v>199</v>
      </c>
      <c r="D86" s="92" t="s">
        <v>172</v>
      </c>
      <c r="E86" s="92"/>
      <c r="F86" s="93"/>
      <c r="G86" s="93">
        <f t="shared" si="37"/>
        <v>0</v>
      </c>
      <c r="H86" s="93">
        <f t="shared" si="37"/>
        <v>0</v>
      </c>
      <c r="I86" s="93">
        <f t="shared" si="37"/>
        <v>0</v>
      </c>
      <c r="J86" s="93">
        <f t="shared" si="37"/>
        <v>0</v>
      </c>
      <c r="K86" s="93">
        <f t="shared" si="37"/>
        <v>0</v>
      </c>
      <c r="L86" s="93">
        <f t="shared" si="37"/>
        <v>0</v>
      </c>
      <c r="M86" s="123"/>
      <c r="N86" s="123"/>
      <c r="O86" s="83"/>
      <c r="P86" s="83"/>
      <c r="Q86" s="134" t="e">
        <f t="shared" si="35"/>
        <v>#DIV/0!</v>
      </c>
    </row>
    <row r="87" spans="1:17" s="111" customFormat="1" ht="37.5" hidden="1" customHeight="1" x14ac:dyDescent="0.25">
      <c r="A87" s="90" t="s">
        <v>194</v>
      </c>
      <c r="B87" s="92" t="s">
        <v>143</v>
      </c>
      <c r="C87" s="92" t="s">
        <v>199</v>
      </c>
      <c r="D87" s="92" t="s">
        <v>174</v>
      </c>
      <c r="E87" s="92"/>
      <c r="F87" s="93"/>
      <c r="G87" s="93">
        <f t="shared" si="37"/>
        <v>0</v>
      </c>
      <c r="H87" s="93">
        <f t="shared" si="37"/>
        <v>0</v>
      </c>
      <c r="I87" s="93">
        <f t="shared" si="37"/>
        <v>0</v>
      </c>
      <c r="J87" s="93">
        <f t="shared" si="37"/>
        <v>0</v>
      </c>
      <c r="K87" s="93">
        <f t="shared" si="37"/>
        <v>0</v>
      </c>
      <c r="L87" s="93">
        <f t="shared" si="37"/>
        <v>0</v>
      </c>
      <c r="M87" s="123"/>
      <c r="N87" s="123"/>
      <c r="O87" s="83"/>
      <c r="P87" s="83"/>
      <c r="Q87" s="134" t="e">
        <f t="shared" si="35"/>
        <v>#DIV/0!</v>
      </c>
    </row>
    <row r="88" spans="1:17" s="96" customFormat="1" ht="13.5" hidden="1" x14ac:dyDescent="0.25">
      <c r="A88" s="90" t="s">
        <v>200</v>
      </c>
      <c r="B88" s="92" t="s">
        <v>143</v>
      </c>
      <c r="C88" s="92" t="s">
        <v>199</v>
      </c>
      <c r="D88" s="92" t="s">
        <v>201</v>
      </c>
      <c r="E88" s="92"/>
      <c r="F88" s="93"/>
      <c r="G88" s="93">
        <f t="shared" si="37"/>
        <v>0</v>
      </c>
      <c r="H88" s="93">
        <f t="shared" si="37"/>
        <v>0</v>
      </c>
      <c r="I88" s="93">
        <f t="shared" si="37"/>
        <v>0</v>
      </c>
      <c r="J88" s="93">
        <f t="shared" si="37"/>
        <v>0</v>
      </c>
      <c r="K88" s="93">
        <f t="shared" si="37"/>
        <v>0</v>
      </c>
      <c r="L88" s="93">
        <f t="shared" si="37"/>
        <v>0</v>
      </c>
      <c r="M88" s="123"/>
      <c r="N88" s="123"/>
      <c r="O88" s="93"/>
      <c r="P88" s="93"/>
      <c r="Q88" s="134" t="e">
        <f t="shared" si="35"/>
        <v>#DIV/0!</v>
      </c>
    </row>
    <row r="89" spans="1:17" s="96" customFormat="1" ht="13.5" hidden="1" x14ac:dyDescent="0.25">
      <c r="A89" s="90" t="s">
        <v>202</v>
      </c>
      <c r="B89" s="92" t="s">
        <v>143</v>
      </c>
      <c r="C89" s="92" t="s">
        <v>199</v>
      </c>
      <c r="D89" s="92" t="s">
        <v>201</v>
      </c>
      <c r="E89" s="92" t="s">
        <v>154</v>
      </c>
      <c r="F89" s="93"/>
      <c r="G89" s="93">
        <f t="shared" si="37"/>
        <v>0</v>
      </c>
      <c r="H89" s="93">
        <f t="shared" si="37"/>
        <v>0</v>
      </c>
      <c r="I89" s="93">
        <f t="shared" si="37"/>
        <v>0</v>
      </c>
      <c r="J89" s="93">
        <f t="shared" si="37"/>
        <v>0</v>
      </c>
      <c r="K89" s="93">
        <f t="shared" si="37"/>
        <v>0</v>
      </c>
      <c r="L89" s="93">
        <f t="shared" si="37"/>
        <v>0</v>
      </c>
      <c r="M89" s="123"/>
      <c r="N89" s="123"/>
      <c r="O89" s="93"/>
      <c r="P89" s="93"/>
      <c r="Q89" s="134" t="e">
        <f t="shared" si="35"/>
        <v>#DIV/0!</v>
      </c>
    </row>
    <row r="90" spans="1:17" s="96" customFormat="1" ht="39.75" hidden="1" customHeight="1" x14ac:dyDescent="0.25">
      <c r="A90" s="90" t="s">
        <v>203</v>
      </c>
      <c r="B90" s="92" t="s">
        <v>143</v>
      </c>
      <c r="C90" s="92" t="s">
        <v>199</v>
      </c>
      <c r="D90" s="92" t="s">
        <v>201</v>
      </c>
      <c r="E90" s="92" t="s">
        <v>204</v>
      </c>
      <c r="F90" s="93"/>
      <c r="G90" s="93"/>
      <c r="H90" s="93"/>
      <c r="I90" s="93"/>
      <c r="J90" s="93"/>
      <c r="K90" s="93"/>
      <c r="L90" s="93"/>
      <c r="M90" s="123"/>
      <c r="N90" s="123"/>
      <c r="O90" s="93"/>
      <c r="P90" s="93"/>
      <c r="Q90" s="134" t="e">
        <f t="shared" si="35"/>
        <v>#DIV/0!</v>
      </c>
    </row>
    <row r="91" spans="1:17" s="111" customFormat="1" ht="13.5" hidden="1" x14ac:dyDescent="0.25">
      <c r="A91" s="119" t="s">
        <v>205</v>
      </c>
      <c r="B91" s="82" t="s">
        <v>143</v>
      </c>
      <c r="C91" s="82" t="s">
        <v>206</v>
      </c>
      <c r="D91" s="82"/>
      <c r="E91" s="82"/>
      <c r="F91" s="83"/>
      <c r="G91" s="83">
        <f t="shared" ref="G91:L95" si="38">G92</f>
        <v>0</v>
      </c>
      <c r="H91" s="83">
        <f t="shared" si="38"/>
        <v>0</v>
      </c>
      <c r="I91" s="83">
        <f t="shared" si="38"/>
        <v>0</v>
      </c>
      <c r="J91" s="83">
        <f t="shared" si="38"/>
        <v>0</v>
      </c>
      <c r="K91" s="83">
        <f t="shared" si="38"/>
        <v>0</v>
      </c>
      <c r="L91" s="83">
        <f t="shared" si="38"/>
        <v>0</v>
      </c>
      <c r="M91" s="123"/>
      <c r="N91" s="123"/>
      <c r="O91" s="83"/>
      <c r="P91" s="83"/>
      <c r="Q91" s="134" t="e">
        <f t="shared" si="35"/>
        <v>#DIV/0!</v>
      </c>
    </row>
    <row r="92" spans="1:17" s="96" customFormat="1" ht="38.25" hidden="1" x14ac:dyDescent="0.2">
      <c r="A92" s="90" t="s">
        <v>207</v>
      </c>
      <c r="B92" s="92" t="s">
        <v>143</v>
      </c>
      <c r="C92" s="92" t="s">
        <v>206</v>
      </c>
      <c r="D92" s="92" t="s">
        <v>208</v>
      </c>
      <c r="E92" s="92"/>
      <c r="F92" s="93"/>
      <c r="G92" s="93">
        <f t="shared" si="38"/>
        <v>0</v>
      </c>
      <c r="H92" s="93">
        <f t="shared" si="38"/>
        <v>0</v>
      </c>
      <c r="I92" s="93">
        <f t="shared" si="38"/>
        <v>0</v>
      </c>
      <c r="J92" s="93">
        <f t="shared" si="38"/>
        <v>0</v>
      </c>
      <c r="K92" s="93">
        <f t="shared" si="38"/>
        <v>0</v>
      </c>
      <c r="L92" s="93">
        <f t="shared" si="38"/>
        <v>0</v>
      </c>
      <c r="M92" s="93"/>
      <c r="N92" s="93"/>
      <c r="O92" s="93"/>
      <c r="P92" s="93"/>
      <c r="Q92" s="134" t="e">
        <f t="shared" si="35"/>
        <v>#DIV/0!</v>
      </c>
    </row>
    <row r="93" spans="1:17" s="96" customFormat="1" ht="76.5" hidden="1" x14ac:dyDescent="0.2">
      <c r="A93" s="90" t="s">
        <v>209</v>
      </c>
      <c r="B93" s="92" t="s">
        <v>143</v>
      </c>
      <c r="C93" s="92" t="s">
        <v>206</v>
      </c>
      <c r="D93" s="92" t="s">
        <v>210</v>
      </c>
      <c r="E93" s="92"/>
      <c r="F93" s="93"/>
      <c r="G93" s="93">
        <f t="shared" si="38"/>
        <v>0</v>
      </c>
      <c r="H93" s="93">
        <f t="shared" si="38"/>
        <v>0</v>
      </c>
      <c r="I93" s="93">
        <f t="shared" si="38"/>
        <v>0</v>
      </c>
      <c r="J93" s="93">
        <f t="shared" si="38"/>
        <v>0</v>
      </c>
      <c r="K93" s="93">
        <f t="shared" si="38"/>
        <v>0</v>
      </c>
      <c r="L93" s="93">
        <f t="shared" si="38"/>
        <v>0</v>
      </c>
      <c r="M93" s="93"/>
      <c r="N93" s="93"/>
      <c r="O93" s="93"/>
      <c r="P93" s="93"/>
      <c r="Q93" s="134" t="e">
        <f t="shared" si="35"/>
        <v>#DIV/0!</v>
      </c>
    </row>
    <row r="94" spans="1:17" s="96" customFormat="1" ht="0.75" hidden="1" customHeight="1" x14ac:dyDescent="0.2">
      <c r="A94" s="90" t="s">
        <v>211</v>
      </c>
      <c r="B94" s="92" t="s">
        <v>143</v>
      </c>
      <c r="C94" s="92" t="s">
        <v>206</v>
      </c>
      <c r="D94" s="92" t="s">
        <v>212</v>
      </c>
      <c r="E94" s="92"/>
      <c r="F94" s="93"/>
      <c r="G94" s="93">
        <f t="shared" si="38"/>
        <v>0</v>
      </c>
      <c r="H94" s="93">
        <f t="shared" si="38"/>
        <v>0</v>
      </c>
      <c r="I94" s="93">
        <f t="shared" si="38"/>
        <v>0</v>
      </c>
      <c r="J94" s="93">
        <f t="shared" si="38"/>
        <v>0</v>
      </c>
      <c r="K94" s="93">
        <f t="shared" si="38"/>
        <v>0</v>
      </c>
      <c r="L94" s="93">
        <f t="shared" si="38"/>
        <v>0</v>
      </c>
      <c r="M94" s="93"/>
      <c r="N94" s="93"/>
      <c r="O94" s="93"/>
      <c r="P94" s="93"/>
      <c r="Q94" s="134" t="e">
        <f t="shared" si="35"/>
        <v>#DIV/0!</v>
      </c>
    </row>
    <row r="95" spans="1:17" s="111" customFormat="1" hidden="1" x14ac:dyDescent="0.2">
      <c r="A95" s="128" t="s">
        <v>213</v>
      </c>
      <c r="B95" s="92" t="s">
        <v>143</v>
      </c>
      <c r="C95" s="92" t="s">
        <v>206</v>
      </c>
      <c r="D95" s="92" t="s">
        <v>212</v>
      </c>
      <c r="E95" s="92" t="s">
        <v>214</v>
      </c>
      <c r="F95" s="93"/>
      <c r="G95" s="93">
        <f t="shared" si="38"/>
        <v>0</v>
      </c>
      <c r="H95" s="93">
        <f t="shared" si="38"/>
        <v>0</v>
      </c>
      <c r="I95" s="93">
        <f t="shared" si="38"/>
        <v>0</v>
      </c>
      <c r="J95" s="93">
        <f t="shared" si="38"/>
        <v>0</v>
      </c>
      <c r="K95" s="93">
        <f t="shared" si="38"/>
        <v>0</v>
      </c>
      <c r="L95" s="93">
        <f t="shared" si="38"/>
        <v>0</v>
      </c>
      <c r="M95" s="93"/>
      <c r="N95" s="93"/>
      <c r="O95" s="83"/>
      <c r="P95" s="83"/>
      <c r="Q95" s="134" t="e">
        <f t="shared" si="35"/>
        <v>#DIV/0!</v>
      </c>
    </row>
    <row r="96" spans="1:17" s="111" customFormat="1" hidden="1" x14ac:dyDescent="0.2">
      <c r="A96" s="128" t="s">
        <v>215</v>
      </c>
      <c r="B96" s="92" t="s">
        <v>143</v>
      </c>
      <c r="C96" s="92" t="s">
        <v>206</v>
      </c>
      <c r="D96" s="92" t="s">
        <v>212</v>
      </c>
      <c r="E96" s="92" t="s">
        <v>216</v>
      </c>
      <c r="F96" s="93"/>
      <c r="G96" s="93"/>
      <c r="H96" s="93"/>
      <c r="I96" s="93"/>
      <c r="J96" s="93"/>
      <c r="K96" s="93"/>
      <c r="L96" s="93"/>
      <c r="M96" s="93"/>
      <c r="N96" s="93"/>
      <c r="O96" s="83"/>
      <c r="P96" s="83"/>
      <c r="Q96" s="134" t="e">
        <f t="shared" si="35"/>
        <v>#DIV/0!</v>
      </c>
    </row>
    <row r="97" spans="1:17" s="131" customFormat="1" ht="23.25" hidden="1" customHeight="1" x14ac:dyDescent="0.25">
      <c r="A97" s="85" t="s">
        <v>197</v>
      </c>
      <c r="B97" s="129" t="s">
        <v>143</v>
      </c>
      <c r="C97" s="129"/>
      <c r="D97" s="129"/>
      <c r="E97" s="129"/>
      <c r="F97" s="130"/>
      <c r="G97" s="130"/>
      <c r="H97" s="130"/>
      <c r="I97" s="130"/>
      <c r="J97" s="130"/>
      <c r="K97" s="130"/>
      <c r="L97" s="130"/>
      <c r="M97" s="130">
        <f t="shared" ref="M97:P98" si="39">M98</f>
        <v>0</v>
      </c>
      <c r="N97" s="130">
        <f t="shared" si="39"/>
        <v>0</v>
      </c>
      <c r="O97" s="130">
        <f t="shared" si="39"/>
        <v>0</v>
      </c>
      <c r="P97" s="130">
        <f t="shared" si="39"/>
        <v>0</v>
      </c>
      <c r="Q97" s="134" t="e">
        <f t="shared" si="35"/>
        <v>#DIV/0!</v>
      </c>
    </row>
    <row r="98" spans="1:17" s="135" customFormat="1" ht="31.5" hidden="1" customHeight="1" x14ac:dyDescent="0.2">
      <c r="A98" s="132" t="s">
        <v>217</v>
      </c>
      <c r="B98" s="133" t="s">
        <v>143</v>
      </c>
      <c r="C98" s="133" t="s">
        <v>218</v>
      </c>
      <c r="D98" s="133"/>
      <c r="E98" s="133"/>
      <c r="F98" s="56"/>
      <c r="G98" s="56"/>
      <c r="H98" s="56"/>
      <c r="I98" s="56"/>
      <c r="J98" s="56"/>
      <c r="K98" s="56"/>
      <c r="L98" s="56"/>
      <c r="M98" s="56">
        <f t="shared" si="39"/>
        <v>0</v>
      </c>
      <c r="N98" s="56">
        <f t="shared" si="39"/>
        <v>0</v>
      </c>
      <c r="O98" s="56">
        <f t="shared" si="39"/>
        <v>0</v>
      </c>
      <c r="P98" s="56">
        <f t="shared" si="39"/>
        <v>0</v>
      </c>
      <c r="Q98" s="134" t="e">
        <f t="shared" si="35"/>
        <v>#DIV/0!</v>
      </c>
    </row>
    <row r="99" spans="1:17" s="66" customFormat="1" ht="174.75" hidden="1" customHeight="1" x14ac:dyDescent="0.2">
      <c r="A99" s="105" t="s">
        <v>219</v>
      </c>
      <c r="B99" s="106" t="s">
        <v>143</v>
      </c>
      <c r="C99" s="106" t="s">
        <v>218</v>
      </c>
      <c r="D99" s="106" t="s">
        <v>220</v>
      </c>
      <c r="E99" s="106" t="s">
        <v>214</v>
      </c>
      <c r="F99" s="102"/>
      <c r="G99" s="102"/>
      <c r="H99" s="102"/>
      <c r="I99" s="102"/>
      <c r="J99" s="102"/>
      <c r="K99" s="102"/>
      <c r="L99" s="102"/>
      <c r="M99" s="102"/>
      <c r="N99" s="102"/>
      <c r="O99" s="99"/>
      <c r="P99" s="99"/>
      <c r="Q99" s="134" t="e">
        <f t="shared" si="35"/>
        <v>#DIV/0!</v>
      </c>
    </row>
    <row r="100" spans="1:17" s="353" customFormat="1" ht="13.5" customHeight="1" x14ac:dyDescent="0.25">
      <c r="A100" s="358" t="str">
        <f>'2'!A104</f>
        <v>Жилищно-коммунальное хозяйство</v>
      </c>
      <c r="B100" s="359" t="s">
        <v>222</v>
      </c>
      <c r="C100" s="359"/>
      <c r="D100" s="359"/>
      <c r="E100" s="359"/>
      <c r="F100" s="352">
        <f>F101+F107+F113</f>
        <v>605.09999999999991</v>
      </c>
      <c r="G100" s="352">
        <f t="shared" ref="G100:L100" si="40">G101+G107+G113</f>
        <v>0</v>
      </c>
      <c r="H100" s="352">
        <f t="shared" si="40"/>
        <v>0</v>
      </c>
      <c r="I100" s="352">
        <f t="shared" si="40"/>
        <v>0</v>
      </c>
      <c r="J100" s="352">
        <f t="shared" si="40"/>
        <v>0</v>
      </c>
      <c r="K100" s="352">
        <f t="shared" si="40"/>
        <v>0</v>
      </c>
      <c r="L100" s="352">
        <f t="shared" si="40"/>
        <v>0</v>
      </c>
      <c r="M100" s="352">
        <f>M113</f>
        <v>551900</v>
      </c>
      <c r="N100" s="352">
        <f>N113</f>
        <v>661</v>
      </c>
      <c r="O100" s="352">
        <f>O113</f>
        <v>544845.49</v>
      </c>
      <c r="P100" s="352">
        <f>P113</f>
        <v>625.79999999999995</v>
      </c>
      <c r="Q100" s="134">
        <f t="shared" si="35"/>
        <v>0.94674735249621778</v>
      </c>
    </row>
    <row r="101" spans="1:17" s="348" customFormat="1" hidden="1" x14ac:dyDescent="0.2">
      <c r="A101" s="115" t="s">
        <v>223</v>
      </c>
      <c r="B101" s="116" t="s">
        <v>222</v>
      </c>
      <c r="C101" s="116" t="s">
        <v>114</v>
      </c>
      <c r="D101" s="116"/>
      <c r="E101" s="116"/>
      <c r="F101" s="84"/>
      <c r="G101" s="84">
        <f t="shared" ref="G101:L101" si="41">G104</f>
        <v>0</v>
      </c>
      <c r="H101" s="84">
        <f t="shared" si="41"/>
        <v>0</v>
      </c>
      <c r="I101" s="84">
        <f t="shared" si="41"/>
        <v>0</v>
      </c>
      <c r="J101" s="84">
        <f t="shared" si="41"/>
        <v>0</v>
      </c>
      <c r="K101" s="84">
        <f t="shared" si="41"/>
        <v>0</v>
      </c>
      <c r="L101" s="84">
        <f t="shared" si="41"/>
        <v>0</v>
      </c>
      <c r="M101" s="84"/>
      <c r="N101" s="84"/>
      <c r="O101" s="84"/>
      <c r="P101" s="84"/>
      <c r="Q101" s="134" t="e">
        <f t="shared" si="35"/>
        <v>#DIV/0!</v>
      </c>
    </row>
    <row r="102" spans="1:17" s="348" customFormat="1" ht="38.25" hidden="1" x14ac:dyDescent="0.2">
      <c r="A102" s="115" t="s">
        <v>207</v>
      </c>
      <c r="B102" s="116" t="s">
        <v>222</v>
      </c>
      <c r="C102" s="116" t="s">
        <v>114</v>
      </c>
      <c r="D102" s="116" t="s">
        <v>208</v>
      </c>
      <c r="E102" s="116"/>
      <c r="F102" s="84"/>
      <c r="G102" s="84">
        <f t="shared" ref="G102:L105" si="42">G103</f>
        <v>0</v>
      </c>
      <c r="H102" s="84">
        <f t="shared" si="42"/>
        <v>0</v>
      </c>
      <c r="I102" s="84">
        <f t="shared" si="42"/>
        <v>0</v>
      </c>
      <c r="J102" s="84">
        <f t="shared" si="42"/>
        <v>0</v>
      </c>
      <c r="K102" s="84">
        <f t="shared" si="42"/>
        <v>0</v>
      </c>
      <c r="L102" s="84">
        <f t="shared" si="42"/>
        <v>0</v>
      </c>
      <c r="M102" s="84"/>
      <c r="N102" s="84"/>
      <c r="O102" s="84"/>
      <c r="P102" s="84"/>
      <c r="Q102" s="134" t="e">
        <f t="shared" si="35"/>
        <v>#DIV/0!</v>
      </c>
    </row>
    <row r="103" spans="1:17" s="348" customFormat="1" ht="76.5" hidden="1" x14ac:dyDescent="0.2">
      <c r="A103" s="115" t="s">
        <v>209</v>
      </c>
      <c r="B103" s="116" t="s">
        <v>222</v>
      </c>
      <c r="C103" s="116" t="s">
        <v>114</v>
      </c>
      <c r="D103" s="116" t="s">
        <v>210</v>
      </c>
      <c r="E103" s="116"/>
      <c r="F103" s="84"/>
      <c r="G103" s="84">
        <f t="shared" si="42"/>
        <v>0</v>
      </c>
      <c r="H103" s="84">
        <f t="shared" si="42"/>
        <v>0</v>
      </c>
      <c r="I103" s="84">
        <f t="shared" si="42"/>
        <v>0</v>
      </c>
      <c r="J103" s="84">
        <f t="shared" si="42"/>
        <v>0</v>
      </c>
      <c r="K103" s="84">
        <f t="shared" si="42"/>
        <v>0</v>
      </c>
      <c r="L103" s="84">
        <f t="shared" si="42"/>
        <v>0</v>
      </c>
      <c r="M103" s="84"/>
      <c r="N103" s="84"/>
      <c r="O103" s="84"/>
      <c r="P103" s="84"/>
      <c r="Q103" s="134" t="e">
        <f t="shared" si="35"/>
        <v>#DIV/0!</v>
      </c>
    </row>
    <row r="104" spans="1:17" s="348" customFormat="1" ht="25.5" hidden="1" x14ac:dyDescent="0.2">
      <c r="A104" s="115" t="s">
        <v>224</v>
      </c>
      <c r="B104" s="116" t="s">
        <v>222</v>
      </c>
      <c r="C104" s="116" t="s">
        <v>114</v>
      </c>
      <c r="D104" s="116" t="s">
        <v>225</v>
      </c>
      <c r="E104" s="116"/>
      <c r="F104" s="84"/>
      <c r="G104" s="84">
        <f t="shared" si="42"/>
        <v>0</v>
      </c>
      <c r="H104" s="84">
        <f t="shared" si="42"/>
        <v>0</v>
      </c>
      <c r="I104" s="84">
        <f t="shared" si="42"/>
        <v>0</v>
      </c>
      <c r="J104" s="84">
        <f t="shared" si="42"/>
        <v>0</v>
      </c>
      <c r="K104" s="84">
        <f t="shared" si="42"/>
        <v>0</v>
      </c>
      <c r="L104" s="84">
        <f t="shared" si="42"/>
        <v>0</v>
      </c>
      <c r="M104" s="84"/>
      <c r="N104" s="84"/>
      <c r="O104" s="84"/>
      <c r="P104" s="84"/>
      <c r="Q104" s="134" t="e">
        <f t="shared" si="35"/>
        <v>#DIV/0!</v>
      </c>
    </row>
    <row r="105" spans="1:17" s="348" customFormat="1" ht="16.5" hidden="1" customHeight="1" x14ac:dyDescent="0.2">
      <c r="A105" s="360" t="s">
        <v>213</v>
      </c>
      <c r="B105" s="116" t="s">
        <v>222</v>
      </c>
      <c r="C105" s="116" t="s">
        <v>114</v>
      </c>
      <c r="D105" s="116" t="s">
        <v>225</v>
      </c>
      <c r="E105" s="116" t="s">
        <v>214</v>
      </c>
      <c r="F105" s="84"/>
      <c r="G105" s="84">
        <f t="shared" si="42"/>
        <v>0</v>
      </c>
      <c r="H105" s="84">
        <f t="shared" si="42"/>
        <v>0</v>
      </c>
      <c r="I105" s="84">
        <f t="shared" si="42"/>
        <v>0</v>
      </c>
      <c r="J105" s="84">
        <f t="shared" si="42"/>
        <v>0</v>
      </c>
      <c r="K105" s="84">
        <f t="shared" si="42"/>
        <v>0</v>
      </c>
      <c r="L105" s="84">
        <f t="shared" si="42"/>
        <v>0</v>
      </c>
      <c r="M105" s="84"/>
      <c r="N105" s="84"/>
      <c r="O105" s="84"/>
      <c r="P105" s="84"/>
      <c r="Q105" s="134" t="e">
        <f t="shared" si="35"/>
        <v>#DIV/0!</v>
      </c>
    </row>
    <row r="106" spans="1:17" s="348" customFormat="1" hidden="1" x14ac:dyDescent="0.2">
      <c r="A106" s="360" t="s">
        <v>215</v>
      </c>
      <c r="B106" s="116" t="s">
        <v>222</v>
      </c>
      <c r="C106" s="116" t="s">
        <v>114</v>
      </c>
      <c r="D106" s="116" t="s">
        <v>225</v>
      </c>
      <c r="E106" s="116" t="s">
        <v>216</v>
      </c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134" t="e">
        <f t="shared" si="35"/>
        <v>#DIV/0!</v>
      </c>
    </row>
    <row r="107" spans="1:17" s="348" customFormat="1" hidden="1" x14ac:dyDescent="0.2">
      <c r="A107" s="115" t="s">
        <v>226</v>
      </c>
      <c r="B107" s="116" t="s">
        <v>222</v>
      </c>
      <c r="C107" s="116" t="s">
        <v>116</v>
      </c>
      <c r="D107" s="116"/>
      <c r="E107" s="116"/>
      <c r="F107" s="84"/>
      <c r="G107" s="84">
        <f t="shared" ref="G107:L107" si="43">G110</f>
        <v>0</v>
      </c>
      <c r="H107" s="84">
        <f t="shared" si="43"/>
        <v>0</v>
      </c>
      <c r="I107" s="84">
        <f t="shared" si="43"/>
        <v>0</v>
      </c>
      <c r="J107" s="84">
        <f t="shared" si="43"/>
        <v>0</v>
      </c>
      <c r="K107" s="84">
        <f t="shared" si="43"/>
        <v>0</v>
      </c>
      <c r="L107" s="84">
        <f t="shared" si="43"/>
        <v>0</v>
      </c>
      <c r="M107" s="84"/>
      <c r="N107" s="84"/>
      <c r="O107" s="84"/>
      <c r="P107" s="84"/>
      <c r="Q107" s="134" t="e">
        <f t="shared" si="35"/>
        <v>#DIV/0!</v>
      </c>
    </row>
    <row r="108" spans="1:17" s="348" customFormat="1" ht="38.25" hidden="1" x14ac:dyDescent="0.2">
      <c r="A108" s="115" t="s">
        <v>171</v>
      </c>
      <c r="B108" s="116" t="s">
        <v>222</v>
      </c>
      <c r="C108" s="116" t="s">
        <v>116</v>
      </c>
      <c r="D108" s="116" t="s">
        <v>172</v>
      </c>
      <c r="E108" s="116"/>
      <c r="F108" s="84"/>
      <c r="G108" s="84">
        <f t="shared" ref="G108:L111" si="44">G109</f>
        <v>0</v>
      </c>
      <c r="H108" s="84">
        <f t="shared" si="44"/>
        <v>0</v>
      </c>
      <c r="I108" s="84">
        <f t="shared" si="44"/>
        <v>0</v>
      </c>
      <c r="J108" s="84">
        <f t="shared" si="44"/>
        <v>0</v>
      </c>
      <c r="K108" s="84">
        <f t="shared" si="44"/>
        <v>0</v>
      </c>
      <c r="L108" s="84">
        <f t="shared" si="44"/>
        <v>0</v>
      </c>
      <c r="M108" s="84"/>
      <c r="N108" s="84"/>
      <c r="O108" s="84"/>
      <c r="P108" s="84"/>
      <c r="Q108" s="134" t="e">
        <f t="shared" si="35"/>
        <v>#DIV/0!</v>
      </c>
    </row>
    <row r="109" spans="1:17" s="348" customFormat="1" ht="43.5" hidden="1" customHeight="1" x14ac:dyDescent="0.2">
      <c r="A109" s="115" t="s">
        <v>194</v>
      </c>
      <c r="B109" s="116" t="s">
        <v>222</v>
      </c>
      <c r="C109" s="116" t="s">
        <v>116</v>
      </c>
      <c r="D109" s="116" t="s">
        <v>174</v>
      </c>
      <c r="E109" s="116"/>
      <c r="F109" s="84"/>
      <c r="G109" s="84">
        <f t="shared" si="44"/>
        <v>0</v>
      </c>
      <c r="H109" s="84">
        <f t="shared" si="44"/>
        <v>0</v>
      </c>
      <c r="I109" s="84">
        <f t="shared" si="44"/>
        <v>0</v>
      </c>
      <c r="J109" s="84">
        <f t="shared" si="44"/>
        <v>0</v>
      </c>
      <c r="K109" s="84">
        <f t="shared" si="44"/>
        <v>0</v>
      </c>
      <c r="L109" s="84">
        <f t="shared" si="44"/>
        <v>0</v>
      </c>
      <c r="M109" s="84"/>
      <c r="N109" s="84"/>
      <c r="O109" s="84"/>
      <c r="P109" s="84"/>
      <c r="Q109" s="134" t="e">
        <f t="shared" si="35"/>
        <v>#DIV/0!</v>
      </c>
    </row>
    <row r="110" spans="1:17" s="348" customFormat="1" ht="25.5" hidden="1" x14ac:dyDescent="0.2">
      <c r="A110" s="115" t="s">
        <v>227</v>
      </c>
      <c r="B110" s="116" t="s">
        <v>222</v>
      </c>
      <c r="C110" s="116" t="s">
        <v>116</v>
      </c>
      <c r="D110" s="116" t="s">
        <v>228</v>
      </c>
      <c r="E110" s="116"/>
      <c r="F110" s="84"/>
      <c r="G110" s="84">
        <f t="shared" si="44"/>
        <v>0</v>
      </c>
      <c r="H110" s="84">
        <f t="shared" si="44"/>
        <v>0</v>
      </c>
      <c r="I110" s="84">
        <f t="shared" si="44"/>
        <v>0</v>
      </c>
      <c r="J110" s="84">
        <f t="shared" si="44"/>
        <v>0</v>
      </c>
      <c r="K110" s="84">
        <f t="shared" si="44"/>
        <v>0</v>
      </c>
      <c r="L110" s="84">
        <f t="shared" si="44"/>
        <v>0</v>
      </c>
      <c r="M110" s="84"/>
      <c r="N110" s="84"/>
      <c r="O110" s="84"/>
      <c r="P110" s="84"/>
      <c r="Q110" s="134" t="e">
        <f t="shared" si="35"/>
        <v>#DIV/0!</v>
      </c>
    </row>
    <row r="111" spans="1:17" s="348" customFormat="1" hidden="1" x14ac:dyDescent="0.2">
      <c r="A111" s="115" t="s">
        <v>202</v>
      </c>
      <c r="B111" s="116" t="s">
        <v>222</v>
      </c>
      <c r="C111" s="116" t="s">
        <v>116</v>
      </c>
      <c r="D111" s="116" t="s">
        <v>228</v>
      </c>
      <c r="E111" s="116" t="s">
        <v>154</v>
      </c>
      <c r="F111" s="84"/>
      <c r="G111" s="84">
        <f t="shared" si="44"/>
        <v>0</v>
      </c>
      <c r="H111" s="84">
        <f t="shared" si="44"/>
        <v>0</v>
      </c>
      <c r="I111" s="84">
        <f t="shared" si="44"/>
        <v>0</v>
      </c>
      <c r="J111" s="84">
        <f t="shared" si="44"/>
        <v>0</v>
      </c>
      <c r="K111" s="84">
        <f t="shared" si="44"/>
        <v>0</v>
      </c>
      <c r="L111" s="84">
        <f t="shared" si="44"/>
        <v>0</v>
      </c>
      <c r="M111" s="84"/>
      <c r="N111" s="84"/>
      <c r="O111" s="84"/>
      <c r="P111" s="84"/>
      <c r="Q111" s="134" t="e">
        <f t="shared" si="35"/>
        <v>#DIV/0!</v>
      </c>
    </row>
    <row r="112" spans="1:17" s="348" customFormat="1" ht="37.5" hidden="1" customHeight="1" x14ac:dyDescent="0.2">
      <c r="A112" s="115" t="s">
        <v>203</v>
      </c>
      <c r="B112" s="116" t="s">
        <v>222</v>
      </c>
      <c r="C112" s="116" t="s">
        <v>116</v>
      </c>
      <c r="D112" s="116" t="s">
        <v>228</v>
      </c>
      <c r="E112" s="116" t="s">
        <v>204</v>
      </c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134" t="e">
        <f t="shared" si="35"/>
        <v>#DIV/0!</v>
      </c>
    </row>
    <row r="113" spans="1:17" s="348" customFormat="1" ht="19.5" customHeight="1" x14ac:dyDescent="0.2">
      <c r="A113" s="115" t="str">
        <f>'2'!A117</f>
        <v>Благоустройство</v>
      </c>
      <c r="B113" s="355" t="s">
        <v>222</v>
      </c>
      <c r="C113" s="355" t="s">
        <v>186</v>
      </c>
      <c r="D113" s="355"/>
      <c r="E113" s="355"/>
      <c r="F113" s="84">
        <f>F117+F120+F126</f>
        <v>605.09999999999991</v>
      </c>
      <c r="G113" s="84">
        <f t="shared" ref="G113:L114" si="45">G114</f>
        <v>0</v>
      </c>
      <c r="H113" s="84">
        <f t="shared" si="45"/>
        <v>0</v>
      </c>
      <c r="I113" s="84">
        <f t="shared" si="45"/>
        <v>0</v>
      </c>
      <c r="J113" s="84">
        <f t="shared" si="45"/>
        <v>0</v>
      </c>
      <c r="K113" s="84">
        <f t="shared" si="45"/>
        <v>0</v>
      </c>
      <c r="L113" s="84">
        <f t="shared" si="45"/>
        <v>0</v>
      </c>
      <c r="M113" s="84">
        <f>M117+M139+M140</f>
        <v>551900</v>
      </c>
      <c r="N113" s="84">
        <f>N117+N139+N140</f>
        <v>661</v>
      </c>
      <c r="O113" s="84">
        <f>O117+O139+O140+O141+O142</f>
        <v>544845.49</v>
      </c>
      <c r="P113" s="84">
        <f>P117+P139+P140+P141+P142</f>
        <v>625.79999999999995</v>
      </c>
      <c r="Q113" s="134">
        <f t="shared" si="35"/>
        <v>0.94674735249621778</v>
      </c>
    </row>
    <row r="114" spans="1:17" s="348" customFormat="1" x14ac:dyDescent="0.2">
      <c r="A114" s="115" t="str">
        <f>'2'!A118</f>
        <v>Предоставление межбюджетных трансфертов</v>
      </c>
      <c r="B114" s="116" t="s">
        <v>230</v>
      </c>
      <c r="C114" s="116" t="s">
        <v>186</v>
      </c>
      <c r="D114" s="116" t="s">
        <v>362</v>
      </c>
      <c r="E114" s="355"/>
      <c r="F114" s="84"/>
      <c r="G114" s="84">
        <f t="shared" si="45"/>
        <v>0</v>
      </c>
      <c r="H114" s="84">
        <f t="shared" si="45"/>
        <v>0</v>
      </c>
      <c r="I114" s="84">
        <f t="shared" si="45"/>
        <v>0</v>
      </c>
      <c r="J114" s="84">
        <f t="shared" si="45"/>
        <v>0</v>
      </c>
      <c r="K114" s="84">
        <f t="shared" si="45"/>
        <v>0</v>
      </c>
      <c r="L114" s="84">
        <f t="shared" si="45"/>
        <v>0</v>
      </c>
      <c r="M114" s="84">
        <f>M113</f>
        <v>551900</v>
      </c>
      <c r="N114" s="84">
        <f>N113</f>
        <v>661</v>
      </c>
      <c r="O114" s="84">
        <f>O113</f>
        <v>544845.49</v>
      </c>
      <c r="P114" s="84">
        <f>P113</f>
        <v>625.79999999999995</v>
      </c>
      <c r="Q114" s="134">
        <f t="shared" si="35"/>
        <v>0.94674735249621778</v>
      </c>
    </row>
    <row r="115" spans="1:17" s="348" customFormat="1" ht="76.5" x14ac:dyDescent="0.2">
      <c r="A115" s="115" t="str">
        <f>'2'!A119</f>
        <v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v>
      </c>
      <c r="B115" s="116" t="s">
        <v>230</v>
      </c>
      <c r="C115" s="116" t="s">
        <v>186</v>
      </c>
      <c r="D115" s="116" t="s">
        <v>376</v>
      </c>
      <c r="E115" s="355"/>
      <c r="F115" s="84"/>
      <c r="G115" s="84">
        <f t="shared" ref="G115:L115" si="46">G116+G119+G122+G125</f>
        <v>0</v>
      </c>
      <c r="H115" s="84">
        <f t="shared" si="46"/>
        <v>0</v>
      </c>
      <c r="I115" s="84">
        <f t="shared" si="46"/>
        <v>0</v>
      </c>
      <c r="J115" s="84">
        <f t="shared" si="46"/>
        <v>0</v>
      </c>
      <c r="K115" s="84">
        <f t="shared" si="46"/>
        <v>0</v>
      </c>
      <c r="L115" s="84">
        <f t="shared" si="46"/>
        <v>0</v>
      </c>
      <c r="M115" s="84">
        <f>M117+M139+M140</f>
        <v>551900</v>
      </c>
      <c r="N115" s="84">
        <f>N117+N139+N140</f>
        <v>661</v>
      </c>
      <c r="O115" s="84">
        <f>O117+O139+O140</f>
        <v>544845.49</v>
      </c>
      <c r="P115" s="84">
        <f>P117+P139+P140</f>
        <v>625.79999999999995</v>
      </c>
      <c r="Q115" s="134">
        <f t="shared" si="35"/>
        <v>0.94674735249621778</v>
      </c>
    </row>
    <row r="116" spans="1:17" s="111" customFormat="1" hidden="1" x14ac:dyDescent="0.2">
      <c r="A116" s="90" t="s">
        <v>231</v>
      </c>
      <c r="B116" s="92" t="s">
        <v>230</v>
      </c>
      <c r="C116" s="92" t="s">
        <v>186</v>
      </c>
      <c r="D116" s="92" t="s">
        <v>232</v>
      </c>
      <c r="E116" s="92"/>
      <c r="F116" s="93"/>
      <c r="G116" s="93">
        <f t="shared" ref="G116:L117" si="47">G117</f>
        <v>0</v>
      </c>
      <c r="H116" s="93">
        <f t="shared" si="47"/>
        <v>0</v>
      </c>
      <c r="I116" s="93">
        <f t="shared" si="47"/>
        <v>0</v>
      </c>
      <c r="J116" s="93">
        <f t="shared" si="47"/>
        <v>274.89999999999998</v>
      </c>
      <c r="K116" s="93">
        <f t="shared" si="47"/>
        <v>0</v>
      </c>
      <c r="L116" s="93">
        <f t="shared" si="47"/>
        <v>0</v>
      </c>
      <c r="M116" s="93"/>
      <c r="N116" s="93"/>
      <c r="O116" s="110"/>
      <c r="P116" s="110"/>
      <c r="Q116" s="134" t="e">
        <f t="shared" si="35"/>
        <v>#DIV/0!</v>
      </c>
    </row>
    <row r="117" spans="1:17" s="111" customFormat="1" ht="24" customHeight="1" x14ac:dyDescent="0.2">
      <c r="A117" s="120" t="str">
        <f>'2'!A121</f>
        <v>Уличное освещение (Межбюджетные  трансферты)</v>
      </c>
      <c r="B117" s="92" t="s">
        <v>230</v>
      </c>
      <c r="C117" s="92" t="s">
        <v>186</v>
      </c>
      <c r="D117" s="92" t="s">
        <v>234</v>
      </c>
      <c r="E117" s="92" t="s">
        <v>214</v>
      </c>
      <c r="F117" s="93">
        <v>330.2</v>
      </c>
      <c r="G117" s="93">
        <f t="shared" si="47"/>
        <v>0</v>
      </c>
      <c r="H117" s="93">
        <f t="shared" si="47"/>
        <v>0</v>
      </c>
      <c r="I117" s="93">
        <f t="shared" si="47"/>
        <v>0</v>
      </c>
      <c r="J117" s="93">
        <f>J118+63.2+211.7</f>
        <v>274.89999999999998</v>
      </c>
      <c r="K117" s="93">
        <f t="shared" si="47"/>
        <v>0</v>
      </c>
      <c r="L117" s="93">
        <f t="shared" si="47"/>
        <v>0</v>
      </c>
      <c r="M117" s="93">
        <f>'2'!N121</f>
        <v>128500</v>
      </c>
      <c r="N117" s="93">
        <f>'2'!O121</f>
        <v>106</v>
      </c>
      <c r="O117" s="93">
        <f>'2'!P121</f>
        <v>128066.21</v>
      </c>
      <c r="P117" s="93">
        <f>'2'!Q121</f>
        <v>70.8</v>
      </c>
      <c r="Q117" s="134">
        <f t="shared" si="35"/>
        <v>0.66792452830188676</v>
      </c>
    </row>
    <row r="118" spans="1:17" s="111" customFormat="1" hidden="1" x14ac:dyDescent="0.2">
      <c r="A118" s="138" t="s">
        <v>215</v>
      </c>
      <c r="B118" s="92" t="s">
        <v>222</v>
      </c>
      <c r="C118" s="92" t="s">
        <v>186</v>
      </c>
      <c r="D118" s="92" t="s">
        <v>232</v>
      </c>
      <c r="E118" s="92" t="s">
        <v>216</v>
      </c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134" t="e">
        <f t="shared" si="35"/>
        <v>#DIV/0!</v>
      </c>
    </row>
    <row r="119" spans="1:17" s="111" customFormat="1" hidden="1" x14ac:dyDescent="0.2">
      <c r="A119" s="120" t="s">
        <v>235</v>
      </c>
      <c r="B119" s="92" t="s">
        <v>230</v>
      </c>
      <c r="C119" s="92" t="s">
        <v>186</v>
      </c>
      <c r="D119" s="92" t="s">
        <v>236</v>
      </c>
      <c r="E119" s="92"/>
      <c r="F119" s="93"/>
      <c r="G119" s="93">
        <f t="shared" ref="G119:L126" si="48">G120</f>
        <v>0</v>
      </c>
      <c r="H119" s="93">
        <f t="shared" si="48"/>
        <v>0</v>
      </c>
      <c r="I119" s="93">
        <f t="shared" si="48"/>
        <v>0</v>
      </c>
      <c r="J119" s="93">
        <f t="shared" si="48"/>
        <v>-11.7</v>
      </c>
      <c r="K119" s="93">
        <f t="shared" si="48"/>
        <v>0</v>
      </c>
      <c r="L119" s="93">
        <f t="shared" si="48"/>
        <v>0</v>
      </c>
      <c r="M119" s="93"/>
      <c r="N119" s="93"/>
      <c r="O119" s="93"/>
      <c r="P119" s="93"/>
      <c r="Q119" s="134" t="e">
        <f t="shared" si="35"/>
        <v>#DIV/0!</v>
      </c>
    </row>
    <row r="120" spans="1:17" s="111" customFormat="1" ht="153" hidden="1" x14ac:dyDescent="0.2">
      <c r="A120" s="120" t="s">
        <v>237</v>
      </c>
      <c r="B120" s="92" t="s">
        <v>230</v>
      </c>
      <c r="C120" s="92" t="s">
        <v>186</v>
      </c>
      <c r="D120" s="92" t="s">
        <v>236</v>
      </c>
      <c r="E120" s="92" t="s">
        <v>214</v>
      </c>
      <c r="F120" s="93">
        <v>11.7</v>
      </c>
      <c r="G120" s="93">
        <f t="shared" si="48"/>
        <v>0</v>
      </c>
      <c r="H120" s="93">
        <f t="shared" si="48"/>
        <v>0</v>
      </c>
      <c r="I120" s="93">
        <f t="shared" si="48"/>
        <v>0</v>
      </c>
      <c r="J120" s="93">
        <f>J121-11.7</f>
        <v>-11.7</v>
      </c>
      <c r="K120" s="93">
        <f t="shared" si="48"/>
        <v>0</v>
      </c>
      <c r="L120" s="93">
        <f t="shared" si="48"/>
        <v>0</v>
      </c>
      <c r="M120" s="93">
        <f t="shared" ref="M120:N126" si="49">SUM(F120:L120)</f>
        <v>0</v>
      </c>
      <c r="N120" s="93">
        <f t="shared" si="49"/>
        <v>-11.7</v>
      </c>
      <c r="O120" s="93">
        <f t="shared" ref="O120" si="50">SUM(H120:N120)</f>
        <v>-23.4</v>
      </c>
      <c r="P120" s="93">
        <f t="shared" ref="P120" si="51">SUM(I120:O120)</f>
        <v>-46.8</v>
      </c>
      <c r="Q120" s="134">
        <f t="shared" si="35"/>
        <v>4</v>
      </c>
    </row>
    <row r="121" spans="1:17" s="111" customFormat="1" hidden="1" x14ac:dyDescent="0.2">
      <c r="A121" s="138" t="s">
        <v>215</v>
      </c>
      <c r="B121" s="92" t="s">
        <v>222</v>
      </c>
      <c r="C121" s="92" t="s">
        <v>186</v>
      </c>
      <c r="D121" s="92" t="s">
        <v>236</v>
      </c>
      <c r="E121" s="92" t="s">
        <v>216</v>
      </c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134" t="e">
        <f t="shared" si="35"/>
        <v>#DIV/0!</v>
      </c>
    </row>
    <row r="122" spans="1:17" s="111" customFormat="1" hidden="1" x14ac:dyDescent="0.2">
      <c r="A122" s="120" t="s">
        <v>238</v>
      </c>
      <c r="B122" s="92" t="s">
        <v>230</v>
      </c>
      <c r="C122" s="92" t="s">
        <v>186</v>
      </c>
      <c r="D122" s="92" t="s">
        <v>239</v>
      </c>
      <c r="E122" s="92"/>
      <c r="F122" s="93"/>
      <c r="G122" s="93">
        <f t="shared" si="48"/>
        <v>0</v>
      </c>
      <c r="H122" s="93">
        <f t="shared" si="48"/>
        <v>0</v>
      </c>
      <c r="I122" s="93">
        <f t="shared" si="48"/>
        <v>0</v>
      </c>
      <c r="J122" s="93">
        <f t="shared" si="48"/>
        <v>0</v>
      </c>
      <c r="K122" s="93">
        <f t="shared" si="48"/>
        <v>0</v>
      </c>
      <c r="L122" s="93">
        <f t="shared" si="48"/>
        <v>0</v>
      </c>
      <c r="M122" s="93"/>
      <c r="N122" s="93"/>
      <c r="O122" s="93"/>
      <c r="P122" s="93"/>
      <c r="Q122" s="134" t="e">
        <f t="shared" si="35"/>
        <v>#DIV/0!</v>
      </c>
    </row>
    <row r="123" spans="1:17" s="111" customFormat="1" hidden="1" x14ac:dyDescent="0.2">
      <c r="A123" s="138" t="s">
        <v>213</v>
      </c>
      <c r="B123" s="92" t="s">
        <v>230</v>
      </c>
      <c r="C123" s="92" t="s">
        <v>186</v>
      </c>
      <c r="D123" s="92" t="s">
        <v>239</v>
      </c>
      <c r="E123" s="92" t="s">
        <v>214</v>
      </c>
      <c r="F123" s="93"/>
      <c r="G123" s="93">
        <f t="shared" si="48"/>
        <v>0</v>
      </c>
      <c r="H123" s="93">
        <f t="shared" si="48"/>
        <v>0</v>
      </c>
      <c r="I123" s="93">
        <f t="shared" si="48"/>
        <v>0</v>
      </c>
      <c r="J123" s="93">
        <f t="shared" si="48"/>
        <v>0</v>
      </c>
      <c r="K123" s="93">
        <f t="shared" si="48"/>
        <v>0</v>
      </c>
      <c r="L123" s="93">
        <f t="shared" si="48"/>
        <v>0</v>
      </c>
      <c r="M123" s="93"/>
      <c r="N123" s="93"/>
      <c r="O123" s="93"/>
      <c r="P123" s="93"/>
      <c r="Q123" s="134" t="e">
        <f t="shared" si="35"/>
        <v>#DIV/0!</v>
      </c>
    </row>
    <row r="124" spans="1:17" s="111" customFormat="1" hidden="1" x14ac:dyDescent="0.2">
      <c r="A124" s="138" t="s">
        <v>215</v>
      </c>
      <c r="B124" s="92" t="s">
        <v>222</v>
      </c>
      <c r="C124" s="92" t="s">
        <v>186</v>
      </c>
      <c r="D124" s="92" t="s">
        <v>239</v>
      </c>
      <c r="E124" s="92" t="s">
        <v>216</v>
      </c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134" t="e">
        <f t="shared" si="35"/>
        <v>#DIV/0!</v>
      </c>
    </row>
    <row r="125" spans="1:17" s="111" customFormat="1" ht="16.5" hidden="1" customHeight="1" x14ac:dyDescent="0.2">
      <c r="A125" s="120" t="s">
        <v>240</v>
      </c>
      <c r="B125" s="92" t="s">
        <v>230</v>
      </c>
      <c r="C125" s="92" t="s">
        <v>186</v>
      </c>
      <c r="D125" s="92" t="s">
        <v>241</v>
      </c>
      <c r="E125" s="92"/>
      <c r="F125" s="93"/>
      <c r="G125" s="93">
        <f t="shared" si="48"/>
        <v>0</v>
      </c>
      <c r="H125" s="93">
        <f t="shared" si="48"/>
        <v>0</v>
      </c>
      <c r="I125" s="93">
        <f t="shared" si="48"/>
        <v>0</v>
      </c>
      <c r="J125" s="93">
        <f t="shared" si="48"/>
        <v>-263.2</v>
      </c>
      <c r="K125" s="93">
        <f t="shared" si="48"/>
        <v>0</v>
      </c>
      <c r="L125" s="93">
        <f t="shared" si="48"/>
        <v>0</v>
      </c>
      <c r="M125" s="93"/>
      <c r="N125" s="93"/>
      <c r="O125" s="93"/>
      <c r="P125" s="93"/>
      <c r="Q125" s="134" t="e">
        <f t="shared" si="35"/>
        <v>#DIV/0!</v>
      </c>
    </row>
    <row r="126" spans="1:17" s="111" customFormat="1" ht="152.25" hidden="1" customHeight="1" x14ac:dyDescent="0.2">
      <c r="A126" s="120" t="s">
        <v>242</v>
      </c>
      <c r="B126" s="92" t="s">
        <v>230</v>
      </c>
      <c r="C126" s="92" t="s">
        <v>186</v>
      </c>
      <c r="D126" s="92" t="s">
        <v>241</v>
      </c>
      <c r="E126" s="92" t="s">
        <v>214</v>
      </c>
      <c r="F126" s="93">
        <v>263.2</v>
      </c>
      <c r="G126" s="93">
        <f t="shared" si="48"/>
        <v>0</v>
      </c>
      <c r="H126" s="93">
        <f t="shared" si="48"/>
        <v>0</v>
      </c>
      <c r="I126" s="93">
        <f t="shared" si="48"/>
        <v>0</v>
      </c>
      <c r="J126" s="93">
        <f>J127-63.2-200</f>
        <v>-263.2</v>
      </c>
      <c r="K126" s="93">
        <f t="shared" si="48"/>
        <v>0</v>
      </c>
      <c r="L126" s="93">
        <f t="shared" si="48"/>
        <v>0</v>
      </c>
      <c r="M126" s="93">
        <f t="shared" si="49"/>
        <v>0</v>
      </c>
      <c r="N126" s="93">
        <f t="shared" si="49"/>
        <v>-263.2</v>
      </c>
      <c r="O126" s="93">
        <f t="shared" ref="O126" si="52">SUM(H126:N126)</f>
        <v>-526.4</v>
      </c>
      <c r="P126" s="93">
        <f t="shared" ref="P126" si="53">SUM(I126:O126)</f>
        <v>-1052.8</v>
      </c>
      <c r="Q126" s="134">
        <f t="shared" si="35"/>
        <v>4</v>
      </c>
    </row>
    <row r="127" spans="1:17" s="111" customFormat="1" hidden="1" x14ac:dyDescent="0.2">
      <c r="A127" s="138" t="s">
        <v>215</v>
      </c>
      <c r="B127" s="92" t="s">
        <v>222</v>
      </c>
      <c r="C127" s="92" t="s">
        <v>186</v>
      </c>
      <c r="D127" s="92" t="s">
        <v>241</v>
      </c>
      <c r="E127" s="92" t="s">
        <v>216</v>
      </c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134" t="e">
        <f t="shared" si="35"/>
        <v>#DIV/0!</v>
      </c>
    </row>
    <row r="128" spans="1:17" s="127" customFormat="1" ht="13.5" hidden="1" customHeight="1" x14ac:dyDescent="0.25">
      <c r="A128" s="139" t="s">
        <v>243</v>
      </c>
      <c r="B128" s="140" t="s">
        <v>244</v>
      </c>
      <c r="C128" s="140"/>
      <c r="D128" s="140"/>
      <c r="E128" s="140"/>
      <c r="F128" s="141"/>
      <c r="G128" s="141">
        <f t="shared" ref="G128:L129" si="54">G129</f>
        <v>0</v>
      </c>
      <c r="H128" s="141">
        <f t="shared" si="54"/>
        <v>0</v>
      </c>
      <c r="I128" s="141">
        <f t="shared" si="54"/>
        <v>0</v>
      </c>
      <c r="J128" s="141">
        <f t="shared" si="54"/>
        <v>0</v>
      </c>
      <c r="K128" s="141">
        <f t="shared" si="54"/>
        <v>0</v>
      </c>
      <c r="L128" s="141">
        <f t="shared" si="54"/>
        <v>0</v>
      </c>
      <c r="M128" s="123"/>
      <c r="N128" s="123"/>
      <c r="O128" s="123"/>
      <c r="P128" s="123"/>
      <c r="Q128" s="134" t="e">
        <f t="shared" si="35"/>
        <v>#DIV/0!</v>
      </c>
    </row>
    <row r="129" spans="1:21" s="111" customFormat="1" ht="12.75" hidden="1" customHeight="1" x14ac:dyDescent="0.2">
      <c r="A129" s="136" t="s">
        <v>245</v>
      </c>
      <c r="B129" s="143" t="s">
        <v>244</v>
      </c>
      <c r="C129" s="143" t="s">
        <v>116</v>
      </c>
      <c r="D129" s="143"/>
      <c r="E129" s="143"/>
      <c r="F129" s="144"/>
      <c r="G129" s="144">
        <f t="shared" si="54"/>
        <v>0</v>
      </c>
      <c r="H129" s="144">
        <f t="shared" si="54"/>
        <v>0</v>
      </c>
      <c r="I129" s="144">
        <f t="shared" si="54"/>
        <v>0</v>
      </c>
      <c r="J129" s="144">
        <f t="shared" si="54"/>
        <v>0</v>
      </c>
      <c r="K129" s="144">
        <f t="shared" si="54"/>
        <v>0</v>
      </c>
      <c r="L129" s="144">
        <f t="shared" si="54"/>
        <v>0</v>
      </c>
      <c r="M129" s="83"/>
      <c r="N129" s="83"/>
      <c r="O129" s="83"/>
      <c r="P129" s="83"/>
      <c r="Q129" s="134" t="e">
        <f t="shared" si="35"/>
        <v>#DIV/0!</v>
      </c>
    </row>
    <row r="130" spans="1:21" s="96" customFormat="1" ht="38.25" hidden="1" x14ac:dyDescent="0.2">
      <c r="A130" s="120" t="s">
        <v>207</v>
      </c>
      <c r="B130" s="92" t="s">
        <v>244</v>
      </c>
      <c r="C130" s="92" t="s">
        <v>116</v>
      </c>
      <c r="D130" s="92" t="s">
        <v>208</v>
      </c>
      <c r="E130" s="145"/>
      <c r="F130" s="137"/>
      <c r="G130" s="137">
        <f t="shared" ref="G130:L130" si="55">G131+G135</f>
        <v>0</v>
      </c>
      <c r="H130" s="137">
        <f t="shared" si="55"/>
        <v>0</v>
      </c>
      <c r="I130" s="137">
        <f t="shared" si="55"/>
        <v>0</v>
      </c>
      <c r="J130" s="137">
        <f t="shared" si="55"/>
        <v>0</v>
      </c>
      <c r="K130" s="137">
        <f t="shared" si="55"/>
        <v>0</v>
      </c>
      <c r="L130" s="137">
        <f t="shared" si="55"/>
        <v>0</v>
      </c>
      <c r="M130" s="93"/>
      <c r="N130" s="93"/>
      <c r="O130" s="93"/>
      <c r="P130" s="93"/>
      <c r="Q130" s="134" t="e">
        <f t="shared" si="35"/>
        <v>#DIV/0!</v>
      </c>
    </row>
    <row r="131" spans="1:21" s="96" customFormat="1" ht="38.25" hidden="1" x14ac:dyDescent="0.2">
      <c r="A131" s="146" t="s">
        <v>246</v>
      </c>
      <c r="B131" s="92" t="s">
        <v>244</v>
      </c>
      <c r="C131" s="92" t="s">
        <v>116</v>
      </c>
      <c r="D131" s="145" t="s">
        <v>247</v>
      </c>
      <c r="E131" s="145"/>
      <c r="F131" s="137"/>
      <c r="G131" s="137">
        <f t="shared" ref="G131:L131" si="56">G132</f>
        <v>0</v>
      </c>
      <c r="H131" s="137">
        <f t="shared" si="56"/>
        <v>0</v>
      </c>
      <c r="I131" s="137">
        <f t="shared" si="56"/>
        <v>0</v>
      </c>
      <c r="J131" s="137">
        <f t="shared" si="56"/>
        <v>0</v>
      </c>
      <c r="K131" s="137">
        <f t="shared" si="56"/>
        <v>0</v>
      </c>
      <c r="L131" s="137">
        <f t="shared" si="56"/>
        <v>0</v>
      </c>
      <c r="M131" s="93"/>
      <c r="N131" s="93"/>
      <c r="O131" s="93"/>
      <c r="P131" s="93"/>
      <c r="Q131" s="134" t="e">
        <f t="shared" si="35"/>
        <v>#DIV/0!</v>
      </c>
    </row>
    <row r="132" spans="1:21" s="150" customFormat="1" ht="25.5" hidden="1" x14ac:dyDescent="0.2">
      <c r="A132" s="147" t="s">
        <v>248</v>
      </c>
      <c r="B132" s="148" t="s">
        <v>244</v>
      </c>
      <c r="C132" s="148" t="s">
        <v>116</v>
      </c>
      <c r="D132" s="148" t="s">
        <v>249</v>
      </c>
      <c r="E132" s="148"/>
      <c r="F132" s="149"/>
      <c r="G132" s="149">
        <f t="shared" ref="G132:L132" si="57">G134</f>
        <v>0</v>
      </c>
      <c r="H132" s="149">
        <f t="shared" si="57"/>
        <v>0</v>
      </c>
      <c r="I132" s="149">
        <f t="shared" si="57"/>
        <v>0</v>
      </c>
      <c r="J132" s="149">
        <f t="shared" si="57"/>
        <v>0</v>
      </c>
      <c r="K132" s="149">
        <f t="shared" si="57"/>
        <v>0</v>
      </c>
      <c r="L132" s="149">
        <f t="shared" si="57"/>
        <v>0</v>
      </c>
      <c r="M132" s="149"/>
      <c r="N132" s="149"/>
      <c r="O132" s="149"/>
      <c r="P132" s="149"/>
      <c r="Q132" s="134" t="e">
        <f t="shared" si="35"/>
        <v>#DIV/0!</v>
      </c>
    </row>
    <row r="133" spans="1:21" s="111" customFormat="1" hidden="1" x14ac:dyDescent="0.2">
      <c r="A133" s="138" t="s">
        <v>213</v>
      </c>
      <c r="B133" s="92" t="s">
        <v>244</v>
      </c>
      <c r="C133" s="92" t="s">
        <v>116</v>
      </c>
      <c r="D133" s="148" t="s">
        <v>249</v>
      </c>
      <c r="E133" s="92" t="s">
        <v>214</v>
      </c>
      <c r="F133" s="93"/>
      <c r="G133" s="93">
        <f t="shared" ref="G133:L133" si="58">G134</f>
        <v>0</v>
      </c>
      <c r="H133" s="93">
        <f t="shared" si="58"/>
        <v>0</v>
      </c>
      <c r="I133" s="93">
        <f t="shared" si="58"/>
        <v>0</v>
      </c>
      <c r="J133" s="93">
        <f t="shared" si="58"/>
        <v>0</v>
      </c>
      <c r="K133" s="93">
        <f t="shared" si="58"/>
        <v>0</v>
      </c>
      <c r="L133" s="93">
        <f t="shared" si="58"/>
        <v>0</v>
      </c>
      <c r="M133" s="93"/>
      <c r="N133" s="93"/>
      <c r="O133" s="93"/>
      <c r="P133" s="93"/>
      <c r="Q133" s="134" t="e">
        <f t="shared" si="35"/>
        <v>#DIV/0!</v>
      </c>
      <c r="U133" s="151"/>
    </row>
    <row r="134" spans="1:21" s="111" customFormat="1" hidden="1" x14ac:dyDescent="0.2">
      <c r="A134" s="138" t="s">
        <v>215</v>
      </c>
      <c r="B134" s="92" t="s">
        <v>244</v>
      </c>
      <c r="C134" s="92" t="s">
        <v>116</v>
      </c>
      <c r="D134" s="148" t="s">
        <v>249</v>
      </c>
      <c r="E134" s="92" t="s">
        <v>216</v>
      </c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134" t="e">
        <f t="shared" si="35"/>
        <v>#DIV/0!</v>
      </c>
    </row>
    <row r="135" spans="1:21" s="111" customFormat="1" ht="22.5" hidden="1" customHeight="1" x14ac:dyDescent="0.2">
      <c r="A135" s="120" t="s">
        <v>209</v>
      </c>
      <c r="B135" s="145" t="s">
        <v>244</v>
      </c>
      <c r="C135" s="145" t="s">
        <v>116</v>
      </c>
      <c r="D135" s="92" t="s">
        <v>210</v>
      </c>
      <c r="E135" s="92"/>
      <c r="F135" s="93"/>
      <c r="G135" s="93">
        <f t="shared" ref="G135:L137" si="59">G136</f>
        <v>0</v>
      </c>
      <c r="H135" s="93">
        <f t="shared" si="59"/>
        <v>0</v>
      </c>
      <c r="I135" s="93">
        <f t="shared" si="59"/>
        <v>0</v>
      </c>
      <c r="J135" s="93">
        <f t="shared" si="59"/>
        <v>0</v>
      </c>
      <c r="K135" s="93">
        <f t="shared" si="59"/>
        <v>0</v>
      </c>
      <c r="L135" s="93">
        <f t="shared" si="59"/>
        <v>0</v>
      </c>
      <c r="M135" s="93"/>
      <c r="N135" s="93"/>
      <c r="O135" s="93"/>
      <c r="P135" s="93"/>
      <c r="Q135" s="134" t="e">
        <f t="shared" si="35"/>
        <v>#DIV/0!</v>
      </c>
    </row>
    <row r="136" spans="1:21" s="150" customFormat="1" ht="141.75" hidden="1" customHeight="1" x14ac:dyDescent="0.2">
      <c r="A136" s="120" t="s">
        <v>250</v>
      </c>
      <c r="B136" s="145" t="s">
        <v>244</v>
      </c>
      <c r="C136" s="145" t="s">
        <v>116</v>
      </c>
      <c r="D136" s="92" t="s">
        <v>251</v>
      </c>
      <c r="E136" s="145"/>
      <c r="F136" s="137"/>
      <c r="G136" s="137">
        <f t="shared" si="59"/>
        <v>0</v>
      </c>
      <c r="H136" s="137">
        <f t="shared" si="59"/>
        <v>0</v>
      </c>
      <c r="I136" s="137">
        <f t="shared" si="59"/>
        <v>0</v>
      </c>
      <c r="J136" s="137">
        <f t="shared" si="59"/>
        <v>0</v>
      </c>
      <c r="K136" s="137">
        <f t="shared" si="59"/>
        <v>0</v>
      </c>
      <c r="L136" s="137">
        <f t="shared" si="59"/>
        <v>0</v>
      </c>
      <c r="M136" s="93"/>
      <c r="N136" s="93"/>
      <c r="O136" s="93"/>
      <c r="P136" s="93"/>
      <c r="Q136" s="134" t="e">
        <f t="shared" si="35"/>
        <v>#DIV/0!</v>
      </c>
    </row>
    <row r="137" spans="1:21" s="111" customFormat="1" hidden="1" x14ac:dyDescent="0.2">
      <c r="A137" s="138" t="s">
        <v>213</v>
      </c>
      <c r="B137" s="92" t="s">
        <v>244</v>
      </c>
      <c r="C137" s="92" t="s">
        <v>116</v>
      </c>
      <c r="D137" s="92" t="s">
        <v>251</v>
      </c>
      <c r="E137" s="92" t="s">
        <v>214</v>
      </c>
      <c r="F137" s="93"/>
      <c r="G137" s="93">
        <f t="shared" si="59"/>
        <v>0</v>
      </c>
      <c r="H137" s="93">
        <f t="shared" si="59"/>
        <v>0</v>
      </c>
      <c r="I137" s="93">
        <f t="shared" si="59"/>
        <v>0</v>
      </c>
      <c r="J137" s="93">
        <f t="shared" si="59"/>
        <v>0</v>
      </c>
      <c r="K137" s="93">
        <f t="shared" si="59"/>
        <v>0</v>
      </c>
      <c r="L137" s="93">
        <f t="shared" si="59"/>
        <v>0</v>
      </c>
      <c r="M137" s="93"/>
      <c r="N137" s="93"/>
      <c r="O137" s="93"/>
      <c r="P137" s="93"/>
      <c r="Q137" s="134" t="e">
        <f t="shared" si="35"/>
        <v>#DIV/0!</v>
      </c>
    </row>
    <row r="138" spans="1:21" s="111" customFormat="1" hidden="1" x14ac:dyDescent="0.2">
      <c r="A138" s="138" t="s">
        <v>215</v>
      </c>
      <c r="B138" s="92" t="s">
        <v>244</v>
      </c>
      <c r="C138" s="92" t="s">
        <v>116</v>
      </c>
      <c r="D138" s="92" t="s">
        <v>251</v>
      </c>
      <c r="E138" s="92" t="s">
        <v>216</v>
      </c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134" t="e">
        <f t="shared" si="35"/>
        <v>#DIV/0!</v>
      </c>
    </row>
    <row r="139" spans="1:21" s="111" customFormat="1" hidden="1" x14ac:dyDescent="0.2">
      <c r="A139" s="120" t="str">
        <f>'2'!A124</f>
        <v>Озеленение (Межбюджетные  трансферты)</v>
      </c>
      <c r="B139" s="92" t="s">
        <v>230</v>
      </c>
      <c r="C139" s="92" t="s">
        <v>186</v>
      </c>
      <c r="D139" s="92" t="s">
        <v>253</v>
      </c>
      <c r="E139" s="92" t="s">
        <v>214</v>
      </c>
      <c r="F139" s="93"/>
      <c r="G139" s="93"/>
      <c r="H139" s="93"/>
      <c r="I139" s="93"/>
      <c r="J139" s="93"/>
      <c r="K139" s="93"/>
      <c r="L139" s="93"/>
      <c r="M139" s="93">
        <v>9600</v>
      </c>
      <c r="N139" s="93">
        <v>0</v>
      </c>
      <c r="O139" s="93">
        <f>'2'!P124</f>
        <v>9600</v>
      </c>
      <c r="P139" s="93">
        <v>0</v>
      </c>
      <c r="Q139" s="134" t="e">
        <f t="shared" si="35"/>
        <v>#DIV/0!</v>
      </c>
    </row>
    <row r="140" spans="1:21" s="111" customFormat="1" ht="38.25" x14ac:dyDescent="0.2">
      <c r="A140" s="120" t="str">
        <f>'2'!A130</f>
        <v>Прочие мероприятия по благоустройству городских округов и поселений (Межбюджетные  трансферты)</v>
      </c>
      <c r="B140" s="92" t="s">
        <v>230</v>
      </c>
      <c r="C140" s="92" t="s">
        <v>186</v>
      </c>
      <c r="D140" s="92" t="s">
        <v>255</v>
      </c>
      <c r="E140" s="92" t="s">
        <v>214</v>
      </c>
      <c r="F140" s="93"/>
      <c r="G140" s="93"/>
      <c r="H140" s="93"/>
      <c r="I140" s="93"/>
      <c r="J140" s="93"/>
      <c r="K140" s="93"/>
      <c r="L140" s="93"/>
      <c r="M140" s="93">
        <f>'2'!N130</f>
        <v>413800</v>
      </c>
      <c r="N140" s="93">
        <f>'2'!O130</f>
        <v>555</v>
      </c>
      <c r="O140" s="93">
        <f>'2'!P130</f>
        <v>407179.28</v>
      </c>
      <c r="P140" s="93">
        <f>'2'!Q130</f>
        <v>555</v>
      </c>
      <c r="Q140" s="134">
        <f t="shared" si="35"/>
        <v>1</v>
      </c>
    </row>
    <row r="141" spans="1:21" s="96" customFormat="1" hidden="1" x14ac:dyDescent="0.2">
      <c r="A141" s="142" t="s">
        <v>258</v>
      </c>
      <c r="B141" s="92" t="s">
        <v>230</v>
      </c>
      <c r="C141" s="92" t="s">
        <v>186</v>
      </c>
      <c r="D141" s="92" t="s">
        <v>255</v>
      </c>
      <c r="E141" s="92" t="s">
        <v>216</v>
      </c>
      <c r="F141" s="92" t="s">
        <v>230</v>
      </c>
      <c r="G141" s="92" t="s">
        <v>186</v>
      </c>
      <c r="H141" s="92" t="s">
        <v>255</v>
      </c>
      <c r="I141" s="92" t="s">
        <v>214</v>
      </c>
      <c r="J141" s="160"/>
      <c r="K141" s="160"/>
      <c r="L141" s="160"/>
      <c r="M141" s="160">
        <v>0</v>
      </c>
      <c r="N141" s="160"/>
      <c r="O141" s="160"/>
      <c r="P141" s="160"/>
      <c r="Q141" s="95">
        <v>1</v>
      </c>
    </row>
    <row r="142" spans="1:21" hidden="1" x14ac:dyDescent="0.2">
      <c r="A142" s="161" t="s">
        <v>258</v>
      </c>
      <c r="B142" s="92" t="s">
        <v>230</v>
      </c>
      <c r="C142" s="92" t="s">
        <v>186</v>
      </c>
      <c r="D142" s="92" t="s">
        <v>255</v>
      </c>
      <c r="E142" s="92" t="s">
        <v>216</v>
      </c>
      <c r="F142" s="162"/>
      <c r="G142" s="163"/>
      <c r="H142" s="163"/>
      <c r="I142" s="163"/>
      <c r="J142" s="163"/>
      <c r="K142" s="163"/>
      <c r="L142" s="163"/>
      <c r="M142" s="163">
        <v>0</v>
      </c>
      <c r="N142" s="163"/>
      <c r="O142" s="163"/>
      <c r="P142" s="163"/>
      <c r="Q142" s="95">
        <v>1</v>
      </c>
    </row>
    <row r="143" spans="1:21" hidden="1" x14ac:dyDescent="0.2">
      <c r="A143" s="283"/>
      <c r="B143" s="284"/>
      <c r="C143" s="284"/>
      <c r="D143" s="284"/>
      <c r="E143" s="162"/>
      <c r="F143" s="163"/>
      <c r="G143" s="163"/>
      <c r="H143" s="163"/>
      <c r="I143" s="163"/>
      <c r="J143" s="163"/>
      <c r="K143" s="163"/>
      <c r="L143" s="163"/>
      <c r="M143" s="285"/>
      <c r="N143" s="285"/>
      <c r="O143" s="286"/>
      <c r="P143" s="286"/>
      <c r="Q143" s="287" t="s">
        <v>323</v>
      </c>
    </row>
    <row r="144" spans="1:21" x14ac:dyDescent="0.2">
      <c r="B144" s="154"/>
      <c r="C144" s="154"/>
      <c r="D144" s="154"/>
      <c r="E144" s="155"/>
      <c r="F144" s="156"/>
      <c r="G144" s="156"/>
      <c r="H144" s="156"/>
      <c r="I144" s="156"/>
      <c r="J144" s="156"/>
      <c r="K144" s="156"/>
      <c r="L144" s="156"/>
      <c r="M144" s="157"/>
      <c r="N144" s="157"/>
    </row>
    <row r="145" spans="2:14" x14ac:dyDescent="0.2">
      <c r="B145" s="154"/>
      <c r="C145" s="154"/>
      <c r="D145" s="154"/>
      <c r="E145" s="155"/>
      <c r="F145" s="156"/>
      <c r="G145" s="156"/>
      <c r="H145" s="156"/>
      <c r="I145" s="156"/>
      <c r="J145" s="156"/>
      <c r="K145" s="156"/>
      <c r="L145" s="156"/>
      <c r="M145" s="157"/>
      <c r="N145" s="157"/>
    </row>
    <row r="146" spans="2:14" x14ac:dyDescent="0.2">
      <c r="B146" s="154"/>
      <c r="C146" s="154"/>
      <c r="D146" s="154"/>
      <c r="E146" s="155"/>
      <c r="F146" s="156"/>
      <c r="G146" s="156"/>
      <c r="H146" s="156"/>
      <c r="I146" s="156"/>
      <c r="J146" s="156"/>
      <c r="K146" s="156"/>
      <c r="L146" s="156"/>
      <c r="M146" s="157"/>
      <c r="N146" s="157"/>
    </row>
    <row r="147" spans="2:14" x14ac:dyDescent="0.2">
      <c r="B147" s="154"/>
      <c r="C147" s="154"/>
      <c r="D147" s="154"/>
      <c r="E147" s="155"/>
      <c r="F147" s="156"/>
      <c r="G147" s="156"/>
      <c r="H147" s="156"/>
      <c r="I147" s="156"/>
      <c r="J147" s="156"/>
      <c r="K147" s="156"/>
      <c r="L147" s="156"/>
      <c r="M147" s="157"/>
      <c r="N147" s="157"/>
    </row>
    <row r="148" spans="2:14" x14ac:dyDescent="0.2">
      <c r="B148" s="154"/>
      <c r="C148" s="154"/>
      <c r="D148" s="154"/>
      <c r="E148" s="155"/>
      <c r="F148" s="156"/>
      <c r="G148" s="156"/>
      <c r="H148" s="156"/>
      <c r="I148" s="156"/>
      <c r="J148" s="156"/>
      <c r="K148" s="156"/>
      <c r="L148" s="156"/>
      <c r="M148" s="157"/>
      <c r="N148" s="157"/>
    </row>
    <row r="149" spans="2:14" x14ac:dyDescent="0.2">
      <c r="B149" s="154"/>
      <c r="C149" s="154"/>
      <c r="D149" s="154"/>
      <c r="E149" s="155"/>
      <c r="F149" s="156"/>
      <c r="G149" s="156"/>
      <c r="H149" s="156"/>
      <c r="I149" s="156"/>
      <c r="J149" s="156"/>
      <c r="K149" s="156"/>
      <c r="L149" s="156"/>
      <c r="M149" s="157"/>
      <c r="N149" s="157"/>
    </row>
    <row r="150" spans="2:14" x14ac:dyDescent="0.2">
      <c r="B150" s="154"/>
      <c r="C150" s="154"/>
      <c r="D150" s="154"/>
      <c r="E150" s="155"/>
      <c r="F150" s="156"/>
      <c r="G150" s="156"/>
      <c r="H150" s="156"/>
      <c r="I150" s="156"/>
      <c r="J150" s="156"/>
      <c r="K150" s="156"/>
      <c r="L150" s="156"/>
      <c r="M150" s="157"/>
      <c r="N150" s="157"/>
    </row>
    <row r="151" spans="2:14" x14ac:dyDescent="0.2">
      <c r="B151" s="154"/>
      <c r="C151" s="154"/>
      <c r="D151" s="154"/>
      <c r="E151" s="155"/>
      <c r="F151" s="156"/>
      <c r="G151" s="156"/>
      <c r="H151" s="156"/>
      <c r="I151" s="156"/>
      <c r="J151" s="156"/>
      <c r="K151" s="156"/>
      <c r="L151" s="156"/>
      <c r="M151" s="157"/>
      <c r="N151" s="157"/>
    </row>
    <row r="152" spans="2:14" x14ac:dyDescent="0.2">
      <c r="B152" s="154"/>
      <c r="C152" s="154"/>
      <c r="D152" s="154"/>
      <c r="E152" s="155"/>
      <c r="F152" s="156"/>
      <c r="G152" s="156"/>
      <c r="H152" s="156"/>
      <c r="I152" s="156"/>
      <c r="J152" s="156"/>
      <c r="K152" s="156"/>
      <c r="L152" s="156"/>
      <c r="M152" s="157"/>
      <c r="N152" s="157"/>
    </row>
    <row r="153" spans="2:14" x14ac:dyDescent="0.2">
      <c r="B153" s="154"/>
      <c r="C153" s="154"/>
      <c r="D153" s="154"/>
      <c r="E153" s="155"/>
      <c r="F153" s="156"/>
      <c r="G153" s="156"/>
      <c r="H153" s="156"/>
      <c r="I153" s="156"/>
      <c r="J153" s="156"/>
      <c r="K153" s="156"/>
      <c r="L153" s="156"/>
      <c r="M153" s="157"/>
      <c r="N153" s="157"/>
    </row>
    <row r="154" spans="2:14" x14ac:dyDescent="0.2">
      <c r="B154" s="154"/>
      <c r="C154" s="154"/>
      <c r="D154" s="154"/>
      <c r="E154" s="155"/>
      <c r="F154" s="156"/>
      <c r="G154" s="156"/>
      <c r="H154" s="156"/>
      <c r="I154" s="156"/>
      <c r="J154" s="156"/>
      <c r="K154" s="156"/>
      <c r="L154" s="156"/>
      <c r="M154" s="157"/>
      <c r="N154" s="157"/>
    </row>
    <row r="155" spans="2:14" x14ac:dyDescent="0.2">
      <c r="B155" s="154"/>
      <c r="C155" s="154"/>
      <c r="D155" s="154"/>
      <c r="E155" s="155"/>
      <c r="F155" s="156"/>
      <c r="G155" s="156"/>
      <c r="H155" s="156"/>
      <c r="I155" s="156"/>
      <c r="J155" s="156"/>
      <c r="K155" s="156"/>
      <c r="L155" s="156"/>
      <c r="M155" s="157"/>
      <c r="N155" s="157"/>
    </row>
    <row r="156" spans="2:14" x14ac:dyDescent="0.2">
      <c r="B156" s="154"/>
      <c r="C156" s="154"/>
      <c r="D156" s="154"/>
      <c r="E156" s="155"/>
      <c r="F156" s="156"/>
      <c r="G156" s="156"/>
      <c r="H156" s="156"/>
      <c r="I156" s="156"/>
      <c r="J156" s="156"/>
      <c r="K156" s="156"/>
      <c r="L156" s="156"/>
      <c r="M156" s="157"/>
      <c r="N156" s="157"/>
    </row>
    <row r="157" spans="2:14" x14ac:dyDescent="0.2">
      <c r="B157" s="154"/>
      <c r="C157" s="154"/>
      <c r="D157" s="154"/>
      <c r="E157" s="155"/>
      <c r="F157" s="156"/>
      <c r="G157" s="156"/>
      <c r="H157" s="156"/>
      <c r="I157" s="156"/>
      <c r="J157" s="156"/>
      <c r="K157" s="156"/>
      <c r="L157" s="156"/>
      <c r="M157" s="157"/>
      <c r="N157" s="157"/>
    </row>
    <row r="158" spans="2:14" x14ac:dyDescent="0.2">
      <c r="B158" s="154"/>
      <c r="C158" s="154"/>
      <c r="D158" s="154"/>
      <c r="E158" s="155"/>
      <c r="F158" s="156"/>
      <c r="G158" s="156"/>
      <c r="H158" s="156"/>
      <c r="I158" s="156"/>
      <c r="J158" s="156"/>
      <c r="K158" s="156"/>
      <c r="L158" s="156"/>
      <c r="M158" s="157"/>
      <c r="N158" s="157"/>
    </row>
    <row r="159" spans="2:14" x14ac:dyDescent="0.2">
      <c r="B159" s="154"/>
      <c r="C159" s="154"/>
      <c r="D159" s="154"/>
      <c r="E159" s="155"/>
      <c r="F159" s="156"/>
      <c r="G159" s="156"/>
      <c r="H159" s="156"/>
      <c r="I159" s="156"/>
      <c r="J159" s="156"/>
      <c r="K159" s="156"/>
      <c r="L159" s="156"/>
      <c r="M159" s="157"/>
      <c r="N159" s="157"/>
    </row>
    <row r="160" spans="2:14" x14ac:dyDescent="0.2">
      <c r="B160" s="154"/>
      <c r="C160" s="154"/>
      <c r="D160" s="154"/>
      <c r="E160" s="155"/>
      <c r="F160" s="156"/>
      <c r="G160" s="156"/>
      <c r="H160" s="156"/>
      <c r="I160" s="156"/>
      <c r="J160" s="156"/>
      <c r="K160" s="156"/>
      <c r="L160" s="156"/>
      <c r="M160" s="157"/>
      <c r="N160" s="157"/>
    </row>
    <row r="161" spans="2:14" x14ac:dyDescent="0.2">
      <c r="B161" s="154"/>
      <c r="C161" s="154"/>
      <c r="D161" s="154"/>
      <c r="E161" s="155"/>
      <c r="F161" s="156"/>
      <c r="G161" s="156"/>
      <c r="H161" s="156"/>
      <c r="I161" s="156"/>
      <c r="J161" s="156"/>
      <c r="K161" s="156"/>
      <c r="L161" s="156"/>
      <c r="M161" s="157"/>
      <c r="N161" s="157"/>
    </row>
    <row r="162" spans="2:14" x14ac:dyDescent="0.2">
      <c r="B162" s="154"/>
      <c r="C162" s="154"/>
      <c r="D162" s="154"/>
      <c r="E162" s="155"/>
      <c r="F162" s="156"/>
      <c r="G162" s="156"/>
      <c r="H162" s="156"/>
      <c r="I162" s="156"/>
      <c r="J162" s="156"/>
      <c r="K162" s="156"/>
      <c r="L162" s="156"/>
      <c r="M162" s="157"/>
      <c r="N162" s="157"/>
    </row>
    <row r="163" spans="2:14" x14ac:dyDescent="0.2">
      <c r="B163" s="154"/>
      <c r="C163" s="154"/>
      <c r="D163" s="154"/>
      <c r="E163" s="155"/>
      <c r="F163" s="156"/>
      <c r="G163" s="156"/>
      <c r="H163" s="156"/>
      <c r="I163" s="156"/>
      <c r="J163" s="156"/>
      <c r="K163" s="156"/>
      <c r="L163" s="156"/>
      <c r="M163" s="157"/>
      <c r="N163" s="157"/>
    </row>
    <row r="164" spans="2:14" x14ac:dyDescent="0.2">
      <c r="B164" s="154"/>
      <c r="C164" s="154"/>
      <c r="D164" s="154"/>
      <c r="E164" s="155"/>
      <c r="F164" s="156"/>
      <c r="G164" s="156"/>
      <c r="H164" s="156"/>
      <c r="I164" s="156"/>
      <c r="J164" s="156"/>
      <c r="K164" s="156"/>
      <c r="L164" s="156"/>
      <c r="M164" s="157"/>
      <c r="N164" s="157"/>
    </row>
    <row r="165" spans="2:14" x14ac:dyDescent="0.2">
      <c r="B165" s="154"/>
      <c r="C165" s="154"/>
      <c r="D165" s="154"/>
      <c r="E165" s="155"/>
      <c r="F165" s="156"/>
      <c r="G165" s="156"/>
      <c r="H165" s="156"/>
      <c r="I165" s="156"/>
      <c r="J165" s="156"/>
      <c r="K165" s="156"/>
      <c r="L165" s="156"/>
      <c r="M165" s="157"/>
      <c r="N165" s="157"/>
    </row>
    <row r="166" spans="2:14" x14ac:dyDescent="0.2">
      <c r="B166" s="154"/>
      <c r="C166" s="154"/>
      <c r="D166" s="154"/>
      <c r="E166" s="155"/>
      <c r="F166" s="156"/>
      <c r="G166" s="156"/>
      <c r="H166" s="156"/>
      <c r="I166" s="156"/>
      <c r="J166" s="156"/>
      <c r="K166" s="156"/>
      <c r="L166" s="156"/>
      <c r="M166" s="157"/>
      <c r="N166" s="157"/>
    </row>
    <row r="167" spans="2:14" x14ac:dyDescent="0.2">
      <c r="B167" s="154"/>
      <c r="C167" s="154"/>
      <c r="D167" s="154"/>
      <c r="E167" s="155"/>
      <c r="F167" s="156"/>
      <c r="G167" s="156"/>
      <c r="H167" s="156"/>
      <c r="I167" s="156"/>
      <c r="J167" s="156"/>
      <c r="K167" s="156"/>
      <c r="L167" s="156"/>
      <c r="M167" s="157"/>
      <c r="N167" s="157"/>
    </row>
    <row r="168" spans="2:14" x14ac:dyDescent="0.2">
      <c r="B168" s="154"/>
      <c r="C168" s="154"/>
      <c r="D168" s="154"/>
      <c r="E168" s="155"/>
      <c r="F168" s="156"/>
      <c r="G168" s="156"/>
      <c r="H168" s="156"/>
      <c r="I168" s="156"/>
      <c r="J168" s="156"/>
      <c r="K168" s="156"/>
      <c r="L168" s="156"/>
      <c r="M168" s="157"/>
      <c r="N168" s="157"/>
    </row>
    <row r="169" spans="2:14" x14ac:dyDescent="0.2">
      <c r="B169" s="154"/>
      <c r="C169" s="154"/>
      <c r="D169" s="154"/>
      <c r="E169" s="155"/>
      <c r="F169" s="156"/>
      <c r="G169" s="156"/>
      <c r="H169" s="156"/>
      <c r="I169" s="156"/>
      <c r="J169" s="156"/>
      <c r="K169" s="156"/>
      <c r="L169" s="156"/>
      <c r="M169" s="157"/>
      <c r="N169" s="157"/>
    </row>
    <row r="170" spans="2:14" x14ac:dyDescent="0.2">
      <c r="B170" s="154"/>
      <c r="C170" s="154"/>
      <c r="D170" s="154"/>
      <c r="E170" s="155"/>
      <c r="F170" s="156"/>
      <c r="G170" s="156"/>
      <c r="H170" s="156"/>
      <c r="I170" s="156"/>
      <c r="J170" s="156"/>
      <c r="K170" s="156"/>
      <c r="L170" s="156"/>
      <c r="M170" s="157"/>
      <c r="N170" s="157"/>
    </row>
    <row r="171" spans="2:14" x14ac:dyDescent="0.2">
      <c r="B171" s="154"/>
      <c r="C171" s="154"/>
      <c r="D171" s="154"/>
      <c r="E171" s="155"/>
      <c r="F171" s="156"/>
      <c r="G171" s="156"/>
      <c r="H171" s="156"/>
      <c r="I171" s="156"/>
      <c r="J171" s="156"/>
      <c r="K171" s="156"/>
      <c r="L171" s="156"/>
      <c r="M171" s="157"/>
      <c r="N171" s="157"/>
    </row>
    <row r="172" spans="2:14" x14ac:dyDescent="0.2">
      <c r="B172" s="154"/>
      <c r="C172" s="154"/>
      <c r="D172" s="154"/>
      <c r="E172" s="155"/>
      <c r="F172" s="156"/>
      <c r="G172" s="156"/>
      <c r="H172" s="156"/>
      <c r="I172" s="156"/>
      <c r="J172" s="156"/>
      <c r="K172" s="156"/>
      <c r="L172" s="156"/>
      <c r="M172" s="157"/>
      <c r="N172" s="157"/>
    </row>
    <row r="173" spans="2:14" x14ac:dyDescent="0.2">
      <c r="B173" s="154"/>
      <c r="C173" s="154"/>
      <c r="D173" s="154"/>
      <c r="E173" s="155"/>
      <c r="F173" s="156"/>
      <c r="G173" s="156"/>
      <c r="H173" s="156"/>
      <c r="I173" s="156"/>
      <c r="J173" s="156"/>
      <c r="K173" s="156"/>
      <c r="L173" s="156"/>
      <c r="M173" s="157"/>
      <c r="N173" s="157"/>
    </row>
    <row r="174" spans="2:14" x14ac:dyDescent="0.2">
      <c r="B174" s="154"/>
      <c r="C174" s="154"/>
      <c r="D174" s="154"/>
      <c r="E174" s="155"/>
      <c r="F174" s="156"/>
      <c r="G174" s="156"/>
      <c r="H174" s="156"/>
      <c r="I174" s="156"/>
      <c r="J174" s="156"/>
      <c r="K174" s="156"/>
      <c r="L174" s="156"/>
      <c r="M174" s="157"/>
      <c r="N174" s="157"/>
    </row>
    <row r="175" spans="2:14" x14ac:dyDescent="0.2">
      <c r="B175" s="154"/>
      <c r="C175" s="154"/>
      <c r="D175" s="154"/>
      <c r="E175" s="155"/>
      <c r="F175" s="156"/>
      <c r="G175" s="156"/>
      <c r="H175" s="156"/>
      <c r="I175" s="156"/>
      <c r="J175" s="156"/>
      <c r="K175" s="156"/>
      <c r="L175" s="156"/>
      <c r="M175" s="157"/>
      <c r="N175" s="157"/>
    </row>
    <row r="176" spans="2:14" x14ac:dyDescent="0.2">
      <c r="B176" s="154"/>
      <c r="C176" s="154"/>
      <c r="D176" s="154"/>
      <c r="E176" s="155"/>
      <c r="F176" s="156"/>
      <c r="G176" s="156"/>
      <c r="H176" s="156"/>
      <c r="I176" s="156"/>
      <c r="J176" s="156"/>
      <c r="K176" s="156"/>
      <c r="L176" s="156"/>
      <c r="M176" s="157"/>
      <c r="N176" s="157"/>
    </row>
    <row r="177" spans="2:14" x14ac:dyDescent="0.2">
      <c r="B177" s="154"/>
      <c r="C177" s="154"/>
      <c r="D177" s="154"/>
      <c r="E177" s="155"/>
      <c r="F177" s="156"/>
      <c r="G177" s="156"/>
      <c r="H177" s="156"/>
      <c r="I177" s="156"/>
      <c r="J177" s="156"/>
      <c r="K177" s="156"/>
      <c r="L177" s="156"/>
      <c r="M177" s="157"/>
      <c r="N177" s="157"/>
    </row>
    <row r="178" spans="2:14" x14ac:dyDescent="0.2">
      <c r="B178" s="154"/>
      <c r="C178" s="154"/>
      <c r="D178" s="154"/>
      <c r="E178" s="155"/>
      <c r="F178" s="156"/>
      <c r="G178" s="156"/>
      <c r="H178" s="156"/>
      <c r="I178" s="156"/>
      <c r="J178" s="156"/>
      <c r="K178" s="156"/>
      <c r="L178" s="156"/>
      <c r="M178" s="157"/>
      <c r="N178" s="157"/>
    </row>
    <row r="179" spans="2:14" x14ac:dyDescent="0.2">
      <c r="B179" s="154"/>
      <c r="C179" s="154"/>
      <c r="D179" s="154"/>
      <c r="E179" s="155"/>
      <c r="F179" s="156"/>
      <c r="G179" s="156"/>
      <c r="H179" s="156"/>
      <c r="I179" s="156"/>
      <c r="J179" s="156"/>
      <c r="K179" s="156"/>
      <c r="L179" s="156"/>
      <c r="M179" s="157"/>
      <c r="N179" s="157"/>
    </row>
    <row r="180" spans="2:14" x14ac:dyDescent="0.2">
      <c r="B180" s="154"/>
      <c r="C180" s="154"/>
      <c r="D180" s="154"/>
      <c r="E180" s="155"/>
      <c r="F180" s="156"/>
      <c r="G180" s="156"/>
      <c r="H180" s="156"/>
      <c r="I180" s="156"/>
      <c r="J180" s="156"/>
      <c r="K180" s="156"/>
      <c r="L180" s="156"/>
      <c r="M180" s="157"/>
      <c r="N180" s="157"/>
    </row>
    <row r="181" spans="2:14" x14ac:dyDescent="0.2">
      <c r="B181" s="154"/>
      <c r="C181" s="154"/>
      <c r="D181" s="154"/>
      <c r="E181" s="155"/>
      <c r="F181" s="156"/>
      <c r="G181" s="156"/>
      <c r="H181" s="156"/>
      <c r="I181" s="156"/>
      <c r="J181" s="156"/>
      <c r="K181" s="156"/>
      <c r="L181" s="156"/>
      <c r="M181" s="157"/>
      <c r="N181" s="157"/>
    </row>
    <row r="182" spans="2:14" x14ac:dyDescent="0.2">
      <c r="B182" s="154"/>
      <c r="C182" s="154"/>
      <c r="D182" s="154"/>
      <c r="E182" s="155"/>
      <c r="F182" s="156"/>
      <c r="G182" s="156"/>
      <c r="H182" s="156"/>
      <c r="I182" s="156"/>
      <c r="J182" s="156"/>
      <c r="K182" s="156"/>
      <c r="L182" s="156"/>
      <c r="M182" s="157"/>
      <c r="N182" s="157"/>
    </row>
    <row r="183" spans="2:14" x14ac:dyDescent="0.2">
      <c r="B183" s="154"/>
      <c r="C183" s="154"/>
      <c r="D183" s="154"/>
      <c r="E183" s="155"/>
      <c r="F183" s="156"/>
      <c r="G183" s="156"/>
      <c r="H183" s="156"/>
      <c r="I183" s="156"/>
      <c r="J183" s="156"/>
      <c r="K183" s="156"/>
      <c r="L183" s="156"/>
      <c r="M183" s="157"/>
      <c r="N183" s="157"/>
    </row>
    <row r="184" spans="2:14" x14ac:dyDescent="0.2">
      <c r="B184" s="154"/>
      <c r="C184" s="154"/>
      <c r="D184" s="154"/>
      <c r="E184" s="155"/>
      <c r="F184" s="156"/>
      <c r="G184" s="156"/>
      <c r="H184" s="156"/>
      <c r="I184" s="156"/>
      <c r="J184" s="156"/>
      <c r="K184" s="156"/>
      <c r="L184" s="156"/>
      <c r="M184" s="157"/>
      <c r="N184" s="157"/>
    </row>
    <row r="185" spans="2:14" x14ac:dyDescent="0.2">
      <c r="B185" s="154"/>
      <c r="C185" s="154"/>
      <c r="D185" s="154"/>
      <c r="E185" s="155"/>
      <c r="F185" s="156"/>
      <c r="G185" s="156"/>
      <c r="H185" s="156"/>
      <c r="I185" s="156"/>
      <c r="J185" s="156"/>
      <c r="K185" s="156"/>
      <c r="L185" s="156"/>
      <c r="M185" s="157"/>
      <c r="N185" s="157"/>
    </row>
    <row r="186" spans="2:14" x14ac:dyDescent="0.2">
      <c r="B186" s="154"/>
      <c r="C186" s="154"/>
      <c r="D186" s="154"/>
      <c r="E186" s="155"/>
      <c r="F186" s="156"/>
      <c r="G186" s="156"/>
      <c r="H186" s="156"/>
      <c r="I186" s="156"/>
      <c r="J186" s="156"/>
      <c r="K186" s="156"/>
      <c r="L186" s="156"/>
      <c r="M186" s="157"/>
      <c r="N186" s="157"/>
    </row>
    <row r="187" spans="2:14" x14ac:dyDescent="0.2">
      <c r="B187" s="154"/>
      <c r="C187" s="154"/>
      <c r="D187" s="154"/>
      <c r="E187" s="155"/>
      <c r="F187" s="156"/>
      <c r="G187" s="156"/>
      <c r="H187" s="156"/>
      <c r="I187" s="156"/>
      <c r="J187" s="156"/>
      <c r="K187" s="156"/>
      <c r="L187" s="156"/>
      <c r="M187" s="157"/>
      <c r="N187" s="157"/>
    </row>
    <row r="188" spans="2:14" x14ac:dyDescent="0.2">
      <c r="B188" s="154"/>
      <c r="C188" s="154"/>
      <c r="D188" s="154"/>
      <c r="E188" s="155"/>
      <c r="F188" s="156"/>
      <c r="G188" s="156"/>
      <c r="H188" s="156"/>
      <c r="I188" s="156"/>
      <c r="J188" s="156"/>
      <c r="K188" s="156"/>
      <c r="L188" s="156"/>
      <c r="M188" s="157"/>
      <c r="N188" s="157"/>
    </row>
    <row r="189" spans="2:14" x14ac:dyDescent="0.2">
      <c r="B189" s="154"/>
      <c r="C189" s="154"/>
      <c r="D189" s="154"/>
      <c r="E189" s="155"/>
      <c r="F189" s="156"/>
      <c r="G189" s="156"/>
      <c r="H189" s="156"/>
      <c r="I189" s="156"/>
      <c r="J189" s="156"/>
      <c r="K189" s="156"/>
      <c r="L189" s="156"/>
      <c r="M189" s="157"/>
      <c r="N189" s="157"/>
    </row>
    <row r="190" spans="2:14" x14ac:dyDescent="0.2">
      <c r="B190" s="154"/>
      <c r="C190" s="154"/>
      <c r="D190" s="154"/>
      <c r="E190" s="155"/>
      <c r="F190" s="156"/>
      <c r="G190" s="156"/>
      <c r="H190" s="156"/>
      <c r="I190" s="156"/>
      <c r="J190" s="156"/>
      <c r="K190" s="156"/>
      <c r="L190" s="156"/>
      <c r="M190" s="157"/>
      <c r="N190" s="157"/>
    </row>
    <row r="191" spans="2:14" x14ac:dyDescent="0.2">
      <c r="B191" s="154"/>
      <c r="C191" s="154"/>
      <c r="D191" s="154"/>
      <c r="E191" s="155"/>
      <c r="F191" s="156"/>
      <c r="G191" s="156"/>
      <c r="H191" s="156"/>
      <c r="I191" s="156"/>
      <c r="J191" s="156"/>
      <c r="K191" s="156"/>
      <c r="L191" s="156"/>
      <c r="M191" s="157"/>
      <c r="N191" s="157"/>
    </row>
    <row r="192" spans="2:14" x14ac:dyDescent="0.2">
      <c r="B192" s="154"/>
      <c r="C192" s="154"/>
      <c r="D192" s="154"/>
      <c r="E192" s="155"/>
      <c r="F192" s="156"/>
      <c r="G192" s="156"/>
      <c r="H192" s="156"/>
      <c r="I192" s="156"/>
      <c r="J192" s="156"/>
      <c r="K192" s="156"/>
      <c r="L192" s="156"/>
      <c r="M192" s="157"/>
      <c r="N192" s="157"/>
    </row>
    <row r="193" spans="2:14" x14ac:dyDescent="0.2">
      <c r="B193" s="154"/>
      <c r="C193" s="154"/>
      <c r="D193" s="154"/>
      <c r="E193" s="155"/>
      <c r="F193" s="156"/>
      <c r="G193" s="156"/>
      <c r="H193" s="156"/>
      <c r="I193" s="156"/>
      <c r="J193" s="156"/>
      <c r="K193" s="156"/>
      <c r="L193" s="156"/>
      <c r="M193" s="157"/>
      <c r="N193" s="157"/>
    </row>
    <row r="194" spans="2:14" x14ac:dyDescent="0.2">
      <c r="B194" s="154"/>
      <c r="C194" s="154"/>
      <c r="D194" s="154"/>
      <c r="E194" s="155"/>
      <c r="F194" s="156"/>
      <c r="G194" s="156"/>
      <c r="H194" s="156"/>
      <c r="I194" s="156"/>
      <c r="J194" s="156"/>
      <c r="K194" s="156"/>
      <c r="L194" s="156"/>
      <c r="M194" s="157"/>
      <c r="N194" s="157"/>
    </row>
    <row r="195" spans="2:14" x14ac:dyDescent="0.2">
      <c r="B195" s="154"/>
      <c r="C195" s="154"/>
      <c r="D195" s="154"/>
      <c r="E195" s="155"/>
      <c r="F195" s="156"/>
      <c r="G195" s="156"/>
      <c r="H195" s="156"/>
      <c r="I195" s="156"/>
      <c r="J195" s="156"/>
      <c r="K195" s="156"/>
      <c r="L195" s="156"/>
      <c r="M195" s="157"/>
      <c r="N195" s="157"/>
    </row>
    <row r="196" spans="2:14" x14ac:dyDescent="0.2">
      <c r="B196" s="154"/>
      <c r="C196" s="154"/>
      <c r="D196" s="154"/>
      <c r="E196" s="155"/>
      <c r="F196" s="156"/>
      <c r="G196" s="156"/>
      <c r="H196" s="156"/>
      <c r="I196" s="156"/>
      <c r="J196" s="156"/>
      <c r="K196" s="156"/>
      <c r="L196" s="156"/>
      <c r="M196" s="157"/>
      <c r="N196" s="157"/>
    </row>
    <row r="197" spans="2:14" x14ac:dyDescent="0.2">
      <c r="B197" s="154"/>
      <c r="C197" s="154"/>
      <c r="D197" s="154"/>
      <c r="E197" s="155"/>
      <c r="F197" s="156"/>
      <c r="G197" s="156"/>
      <c r="H197" s="156"/>
      <c r="I197" s="156"/>
      <c r="J197" s="156"/>
      <c r="K197" s="156"/>
      <c r="L197" s="156"/>
      <c r="M197" s="157"/>
      <c r="N197" s="157"/>
    </row>
    <row r="198" spans="2:14" x14ac:dyDescent="0.2">
      <c r="B198" s="154"/>
      <c r="C198" s="154"/>
      <c r="D198" s="154"/>
      <c r="E198" s="155"/>
      <c r="F198" s="156"/>
      <c r="G198" s="156"/>
      <c r="H198" s="156"/>
      <c r="I198" s="156"/>
      <c r="J198" s="156"/>
      <c r="K198" s="156"/>
      <c r="L198" s="156"/>
      <c r="M198" s="157"/>
      <c r="N198" s="157"/>
    </row>
    <row r="199" spans="2:14" x14ac:dyDescent="0.2">
      <c r="B199" s="154"/>
      <c r="C199" s="154"/>
      <c r="D199" s="154"/>
      <c r="E199" s="155"/>
      <c r="F199" s="156"/>
      <c r="G199" s="156"/>
      <c r="H199" s="156"/>
      <c r="I199" s="156"/>
      <c r="J199" s="156"/>
      <c r="K199" s="156"/>
      <c r="L199" s="156"/>
      <c r="M199" s="157"/>
      <c r="N199" s="157"/>
    </row>
    <row r="200" spans="2:14" x14ac:dyDescent="0.2">
      <c r="B200" s="154"/>
      <c r="C200" s="154"/>
      <c r="D200" s="154"/>
      <c r="E200" s="155"/>
      <c r="F200" s="156"/>
      <c r="G200" s="156"/>
      <c r="H200" s="156"/>
      <c r="I200" s="156"/>
      <c r="J200" s="156"/>
      <c r="K200" s="156"/>
      <c r="L200" s="156"/>
      <c r="M200" s="157"/>
      <c r="N200" s="157"/>
    </row>
    <row r="201" spans="2:14" x14ac:dyDescent="0.2">
      <c r="B201" s="154"/>
      <c r="C201" s="154"/>
      <c r="D201" s="154"/>
      <c r="E201" s="155"/>
      <c r="F201" s="156"/>
      <c r="G201" s="156"/>
      <c r="H201" s="156"/>
      <c r="I201" s="156"/>
      <c r="J201" s="156"/>
      <c r="K201" s="156"/>
      <c r="L201" s="156"/>
      <c r="M201" s="157"/>
      <c r="N201" s="157"/>
    </row>
    <row r="202" spans="2:14" x14ac:dyDescent="0.2">
      <c r="B202" s="154"/>
      <c r="C202" s="154"/>
      <c r="D202" s="154"/>
      <c r="E202" s="155"/>
      <c r="F202" s="156"/>
      <c r="G202" s="156"/>
      <c r="H202" s="156"/>
      <c r="I202" s="156"/>
      <c r="J202" s="156"/>
      <c r="K202" s="156"/>
      <c r="L202" s="156"/>
      <c r="M202" s="157"/>
      <c r="N202" s="157"/>
    </row>
    <row r="203" spans="2:14" x14ac:dyDescent="0.2">
      <c r="B203" s="154"/>
      <c r="C203" s="154"/>
      <c r="D203" s="154"/>
      <c r="E203" s="155"/>
      <c r="F203" s="156"/>
      <c r="G203" s="156"/>
      <c r="H203" s="156"/>
      <c r="I203" s="156"/>
      <c r="J203" s="156"/>
      <c r="K203" s="156"/>
      <c r="L203" s="156"/>
      <c r="M203" s="157"/>
      <c r="N203" s="157"/>
    </row>
    <row r="204" spans="2:14" x14ac:dyDescent="0.2">
      <c r="B204" s="154"/>
      <c r="C204" s="154"/>
      <c r="D204" s="154"/>
      <c r="E204" s="155"/>
      <c r="F204" s="156"/>
      <c r="G204" s="156"/>
      <c r="H204" s="156"/>
      <c r="I204" s="156"/>
      <c r="J204" s="156"/>
      <c r="K204" s="156"/>
      <c r="L204" s="156"/>
      <c r="M204" s="157"/>
      <c r="N204" s="157"/>
    </row>
    <row r="205" spans="2:14" x14ac:dyDescent="0.2">
      <c r="B205" s="154"/>
      <c r="C205" s="154"/>
      <c r="D205" s="154"/>
      <c r="E205" s="155"/>
      <c r="F205" s="156"/>
      <c r="G205" s="156"/>
      <c r="H205" s="156"/>
      <c r="I205" s="156"/>
      <c r="J205" s="156"/>
      <c r="K205" s="156"/>
      <c r="L205" s="156"/>
      <c r="M205" s="157"/>
      <c r="N205" s="157"/>
    </row>
    <row r="206" spans="2:14" x14ac:dyDescent="0.2">
      <c r="B206" s="154"/>
      <c r="C206" s="154"/>
      <c r="D206" s="154"/>
      <c r="E206" s="155"/>
      <c r="F206" s="156"/>
      <c r="G206" s="156"/>
      <c r="H206" s="156"/>
      <c r="I206" s="156"/>
      <c r="J206" s="156"/>
      <c r="K206" s="156"/>
      <c r="L206" s="156"/>
      <c r="M206" s="157"/>
      <c r="N206" s="157"/>
    </row>
    <row r="207" spans="2:14" x14ac:dyDescent="0.2">
      <c r="B207" s="154"/>
      <c r="C207" s="154"/>
      <c r="D207" s="154"/>
      <c r="E207" s="155"/>
      <c r="F207" s="156"/>
      <c r="G207" s="156"/>
      <c r="H207" s="156"/>
      <c r="I207" s="156"/>
      <c r="J207" s="156"/>
      <c r="K207" s="156"/>
      <c r="L207" s="156"/>
      <c r="M207" s="157"/>
      <c r="N207" s="157"/>
    </row>
    <row r="208" spans="2:14" x14ac:dyDescent="0.2">
      <c r="B208" s="154"/>
      <c r="C208" s="154"/>
      <c r="D208" s="154"/>
      <c r="E208" s="155"/>
      <c r="F208" s="156"/>
      <c r="G208" s="156"/>
      <c r="H208" s="156"/>
      <c r="I208" s="156"/>
      <c r="J208" s="156"/>
      <c r="K208" s="156"/>
      <c r="L208" s="156"/>
      <c r="M208" s="157"/>
      <c r="N208" s="157"/>
    </row>
    <row r="209" spans="2:14" x14ac:dyDescent="0.2">
      <c r="B209" s="154"/>
      <c r="C209" s="154"/>
      <c r="D209" s="154"/>
      <c r="E209" s="155"/>
      <c r="F209" s="156"/>
      <c r="G209" s="156"/>
      <c r="H209" s="156"/>
      <c r="I209" s="156"/>
      <c r="J209" s="156"/>
      <c r="K209" s="156"/>
      <c r="L209" s="156"/>
      <c r="M209" s="157"/>
      <c r="N209" s="157"/>
    </row>
    <row r="210" spans="2:14" x14ac:dyDescent="0.2">
      <c r="B210" s="154"/>
      <c r="C210" s="154"/>
      <c r="D210" s="154"/>
      <c r="E210" s="155"/>
      <c r="F210" s="156"/>
      <c r="G210" s="156"/>
      <c r="H210" s="156"/>
      <c r="I210" s="156"/>
      <c r="J210" s="156"/>
      <c r="K210" s="156"/>
      <c r="L210" s="156"/>
      <c r="M210" s="157"/>
      <c r="N210" s="157"/>
    </row>
    <row r="211" spans="2:14" x14ac:dyDescent="0.2">
      <c r="B211" s="154"/>
      <c r="C211" s="154"/>
      <c r="D211" s="154"/>
      <c r="E211" s="155"/>
      <c r="F211" s="156"/>
      <c r="G211" s="156"/>
      <c r="H211" s="156"/>
      <c r="I211" s="156"/>
      <c r="J211" s="156"/>
      <c r="K211" s="156"/>
      <c r="L211" s="156"/>
      <c r="M211" s="157"/>
      <c r="N211" s="157"/>
    </row>
    <row r="212" spans="2:14" x14ac:dyDescent="0.2">
      <c r="B212" s="154"/>
      <c r="C212" s="154"/>
      <c r="D212" s="154"/>
      <c r="E212" s="155"/>
      <c r="F212" s="156"/>
      <c r="G212" s="156"/>
      <c r="H212" s="156"/>
      <c r="I212" s="156"/>
      <c r="J212" s="156"/>
      <c r="K212" s="156"/>
      <c r="L212" s="156"/>
      <c r="M212" s="157"/>
      <c r="N212" s="157"/>
    </row>
    <row r="213" spans="2:14" x14ac:dyDescent="0.2">
      <c r="B213" s="154"/>
      <c r="C213" s="154"/>
      <c r="D213" s="154"/>
      <c r="E213" s="155"/>
      <c r="F213" s="156"/>
      <c r="G213" s="156"/>
      <c r="H213" s="156"/>
      <c r="I213" s="156"/>
      <c r="J213" s="156"/>
      <c r="K213" s="156"/>
      <c r="L213" s="156"/>
      <c r="M213" s="157"/>
      <c r="N213" s="157"/>
    </row>
    <row r="214" spans="2:14" x14ac:dyDescent="0.2">
      <c r="B214" s="154"/>
      <c r="C214" s="154"/>
      <c r="D214" s="154"/>
      <c r="E214" s="155"/>
      <c r="F214" s="156"/>
      <c r="G214" s="156"/>
      <c r="H214" s="156"/>
      <c r="I214" s="156"/>
      <c r="J214" s="156"/>
      <c r="K214" s="156"/>
      <c r="L214" s="156"/>
      <c r="M214" s="157"/>
      <c r="N214" s="157"/>
    </row>
    <row r="215" spans="2:14" x14ac:dyDescent="0.2">
      <c r="B215" s="154"/>
      <c r="C215" s="154"/>
      <c r="D215" s="154"/>
      <c r="E215" s="155"/>
      <c r="F215" s="156"/>
      <c r="G215" s="156"/>
      <c r="H215" s="156"/>
      <c r="I215" s="156"/>
      <c r="J215" s="156"/>
      <c r="K215" s="156"/>
      <c r="L215" s="156"/>
      <c r="M215" s="157"/>
      <c r="N215" s="157"/>
    </row>
    <row r="216" spans="2:14" x14ac:dyDescent="0.2">
      <c r="B216" s="154"/>
      <c r="C216" s="154"/>
      <c r="D216" s="154"/>
      <c r="E216" s="155"/>
      <c r="F216" s="156"/>
      <c r="G216" s="156"/>
      <c r="H216" s="156"/>
      <c r="I216" s="156"/>
      <c r="J216" s="156"/>
      <c r="K216" s="156"/>
      <c r="L216" s="156"/>
      <c r="M216" s="157"/>
      <c r="N216" s="157"/>
    </row>
    <row r="217" spans="2:14" x14ac:dyDescent="0.2">
      <c r="B217" s="154"/>
      <c r="C217" s="154"/>
      <c r="D217" s="154"/>
      <c r="E217" s="155"/>
      <c r="F217" s="156"/>
      <c r="G217" s="156"/>
      <c r="H217" s="156"/>
      <c r="I217" s="156"/>
      <c r="J217" s="156"/>
      <c r="K217" s="156"/>
      <c r="L217" s="156"/>
      <c r="M217" s="157"/>
      <c r="N217" s="157"/>
    </row>
    <row r="218" spans="2:14" x14ac:dyDescent="0.2">
      <c r="B218" s="154"/>
      <c r="C218" s="154"/>
      <c r="D218" s="154"/>
      <c r="E218" s="155"/>
      <c r="F218" s="156"/>
      <c r="G218" s="156"/>
      <c r="H218" s="156"/>
      <c r="I218" s="156"/>
      <c r="J218" s="156"/>
      <c r="K218" s="156"/>
      <c r="L218" s="156"/>
      <c r="M218" s="157"/>
      <c r="N218" s="157"/>
    </row>
    <row r="219" spans="2:14" x14ac:dyDescent="0.2">
      <c r="B219" s="154"/>
      <c r="C219" s="154"/>
      <c r="D219" s="154"/>
      <c r="E219" s="155"/>
      <c r="F219" s="156"/>
      <c r="G219" s="156"/>
      <c r="H219" s="156"/>
      <c r="I219" s="156"/>
      <c r="J219" s="156"/>
      <c r="K219" s="156"/>
      <c r="L219" s="156"/>
      <c r="M219" s="157"/>
      <c r="N219" s="157"/>
    </row>
    <row r="220" spans="2:14" x14ac:dyDescent="0.2">
      <c r="B220" s="154"/>
      <c r="C220" s="154"/>
      <c r="D220" s="154"/>
      <c r="E220" s="155"/>
      <c r="F220" s="156"/>
      <c r="G220" s="156"/>
      <c r="H220" s="156"/>
      <c r="I220" s="156"/>
      <c r="J220" s="156"/>
      <c r="K220" s="156"/>
      <c r="L220" s="156"/>
      <c r="M220" s="157"/>
      <c r="N220" s="157"/>
    </row>
    <row r="221" spans="2:14" x14ac:dyDescent="0.2">
      <c r="B221" s="154"/>
      <c r="C221" s="154"/>
      <c r="D221" s="154"/>
      <c r="E221" s="155"/>
      <c r="F221" s="156"/>
      <c r="G221" s="156"/>
      <c r="H221" s="156"/>
      <c r="I221" s="156"/>
      <c r="J221" s="156"/>
      <c r="K221" s="156"/>
      <c r="L221" s="156"/>
      <c r="M221" s="157"/>
      <c r="N221" s="157"/>
    </row>
    <row r="222" spans="2:14" x14ac:dyDescent="0.2">
      <c r="B222" s="154"/>
      <c r="C222" s="154"/>
      <c r="D222" s="154"/>
      <c r="E222" s="155"/>
      <c r="F222" s="156"/>
      <c r="G222" s="156"/>
      <c r="H222" s="156"/>
      <c r="I222" s="156"/>
      <c r="J222" s="156"/>
      <c r="K222" s="156"/>
      <c r="L222" s="156"/>
      <c r="M222" s="157"/>
      <c r="N222" s="157"/>
    </row>
    <row r="223" spans="2:14" x14ac:dyDescent="0.2">
      <c r="B223" s="154"/>
      <c r="C223" s="154"/>
      <c r="D223" s="154"/>
      <c r="E223" s="155"/>
      <c r="F223" s="156"/>
      <c r="G223" s="156"/>
      <c r="H223" s="156"/>
      <c r="I223" s="156"/>
      <c r="J223" s="156"/>
      <c r="K223" s="156"/>
      <c r="L223" s="156"/>
      <c r="M223" s="157"/>
      <c r="N223" s="157"/>
    </row>
    <row r="224" spans="2:14" x14ac:dyDescent="0.2">
      <c r="B224" s="154"/>
      <c r="C224" s="154"/>
      <c r="D224" s="154"/>
      <c r="E224" s="155"/>
      <c r="F224" s="156"/>
      <c r="G224" s="156"/>
      <c r="H224" s="156"/>
      <c r="I224" s="156"/>
      <c r="J224" s="156"/>
      <c r="K224" s="156"/>
      <c r="L224" s="156"/>
      <c r="M224" s="157"/>
      <c r="N224" s="157"/>
    </row>
    <row r="225" spans="2:14" x14ac:dyDescent="0.2">
      <c r="B225" s="154"/>
      <c r="C225" s="154"/>
      <c r="D225" s="154"/>
      <c r="E225" s="155"/>
      <c r="F225" s="156"/>
      <c r="G225" s="156"/>
      <c r="H225" s="156"/>
      <c r="I225" s="156"/>
      <c r="J225" s="156"/>
      <c r="K225" s="156"/>
      <c r="L225" s="156"/>
      <c r="M225" s="157"/>
      <c r="N225" s="157"/>
    </row>
    <row r="226" spans="2:14" x14ac:dyDescent="0.2">
      <c r="B226" s="154"/>
      <c r="C226" s="154"/>
      <c r="D226" s="154"/>
      <c r="E226" s="155"/>
      <c r="F226" s="156"/>
      <c r="G226" s="156"/>
      <c r="H226" s="156"/>
      <c r="I226" s="156"/>
      <c r="J226" s="156"/>
      <c r="K226" s="156"/>
      <c r="L226" s="156"/>
      <c r="M226" s="157"/>
      <c r="N226" s="157"/>
    </row>
    <row r="227" spans="2:14" x14ac:dyDescent="0.2">
      <c r="B227" s="154"/>
      <c r="C227" s="154"/>
      <c r="D227" s="154"/>
      <c r="E227" s="155"/>
      <c r="F227" s="156"/>
      <c r="G227" s="156"/>
      <c r="H227" s="156"/>
      <c r="I227" s="156"/>
      <c r="J227" s="156"/>
      <c r="K227" s="156"/>
      <c r="L227" s="156"/>
      <c r="M227" s="157"/>
      <c r="N227" s="157"/>
    </row>
    <row r="228" spans="2:14" x14ac:dyDescent="0.2">
      <c r="B228" s="154"/>
      <c r="C228" s="154"/>
      <c r="D228" s="154"/>
      <c r="E228" s="155"/>
      <c r="F228" s="156"/>
      <c r="G228" s="156"/>
      <c r="H228" s="156"/>
      <c r="I228" s="156"/>
      <c r="J228" s="156"/>
      <c r="K228" s="156"/>
      <c r="L228" s="156"/>
      <c r="M228" s="157"/>
      <c r="N228" s="157"/>
    </row>
    <row r="229" spans="2:14" x14ac:dyDescent="0.2">
      <c r="B229" s="154"/>
      <c r="C229" s="154"/>
      <c r="D229" s="154"/>
      <c r="E229" s="155"/>
      <c r="F229" s="156"/>
      <c r="G229" s="156"/>
      <c r="H229" s="156"/>
      <c r="I229" s="156"/>
      <c r="J229" s="156"/>
      <c r="K229" s="156"/>
      <c r="L229" s="156"/>
      <c r="M229" s="157"/>
      <c r="N229" s="157"/>
    </row>
    <row r="230" spans="2:14" x14ac:dyDescent="0.2">
      <c r="B230" s="154"/>
      <c r="C230" s="154"/>
      <c r="D230" s="154"/>
      <c r="E230" s="155"/>
      <c r="F230" s="156"/>
      <c r="G230" s="156"/>
      <c r="H230" s="156"/>
      <c r="I230" s="156"/>
      <c r="J230" s="156"/>
      <c r="K230" s="156"/>
      <c r="L230" s="156"/>
      <c r="M230" s="157"/>
      <c r="N230" s="157"/>
    </row>
    <row r="231" spans="2:14" x14ac:dyDescent="0.2">
      <c r="B231" s="154"/>
      <c r="C231" s="154"/>
      <c r="D231" s="154"/>
      <c r="E231" s="155"/>
      <c r="F231" s="156"/>
      <c r="G231" s="156"/>
      <c r="H231" s="156"/>
      <c r="I231" s="156"/>
      <c r="J231" s="156"/>
      <c r="K231" s="156"/>
      <c r="L231" s="156"/>
      <c r="M231" s="157"/>
      <c r="N231" s="157"/>
    </row>
    <row r="232" spans="2:14" x14ac:dyDescent="0.2">
      <c r="B232" s="154"/>
      <c r="C232" s="154"/>
      <c r="D232" s="154"/>
      <c r="E232" s="155"/>
      <c r="F232" s="156"/>
      <c r="G232" s="156"/>
      <c r="H232" s="156"/>
      <c r="I232" s="156"/>
      <c r="J232" s="156"/>
      <c r="K232" s="156"/>
      <c r="L232" s="156"/>
      <c r="M232" s="157"/>
      <c r="N232" s="157"/>
    </row>
    <row r="233" spans="2:14" x14ac:dyDescent="0.2">
      <c r="B233" s="154"/>
      <c r="C233" s="154"/>
      <c r="D233" s="154"/>
      <c r="E233" s="155"/>
      <c r="F233" s="156"/>
      <c r="G233" s="156"/>
      <c r="H233" s="156"/>
      <c r="I233" s="156"/>
      <c r="J233" s="156"/>
      <c r="K233" s="156"/>
      <c r="L233" s="156"/>
      <c r="M233" s="157"/>
      <c r="N233" s="157"/>
    </row>
    <row r="234" spans="2:14" x14ac:dyDescent="0.2">
      <c r="B234" s="154"/>
      <c r="C234" s="154"/>
      <c r="D234" s="154"/>
      <c r="E234" s="155"/>
      <c r="F234" s="156"/>
      <c r="G234" s="156"/>
      <c r="H234" s="156"/>
      <c r="I234" s="156"/>
      <c r="J234" s="156"/>
      <c r="K234" s="156"/>
      <c r="L234" s="156"/>
      <c r="M234" s="157"/>
      <c r="N234" s="157"/>
    </row>
    <row r="235" spans="2:14" x14ac:dyDescent="0.2">
      <c r="B235" s="154"/>
      <c r="C235" s="154"/>
      <c r="D235" s="154"/>
      <c r="E235" s="155"/>
      <c r="F235" s="156"/>
      <c r="G235" s="156"/>
      <c r="H235" s="156"/>
      <c r="I235" s="156"/>
      <c r="J235" s="156"/>
      <c r="K235" s="156"/>
      <c r="L235" s="156"/>
      <c r="M235" s="157"/>
      <c r="N235" s="157"/>
    </row>
    <row r="236" spans="2:14" x14ac:dyDescent="0.2">
      <c r="B236" s="154"/>
      <c r="C236" s="154"/>
      <c r="D236" s="154"/>
      <c r="E236" s="155"/>
      <c r="F236" s="156"/>
      <c r="G236" s="156"/>
      <c r="H236" s="156"/>
      <c r="I236" s="156"/>
      <c r="J236" s="156"/>
      <c r="K236" s="156"/>
      <c r="L236" s="156"/>
      <c r="M236" s="157"/>
      <c r="N236" s="157"/>
    </row>
    <row r="237" spans="2:14" x14ac:dyDescent="0.2">
      <c r="B237" s="154"/>
      <c r="C237" s="154"/>
      <c r="D237" s="154"/>
      <c r="E237" s="155"/>
      <c r="F237" s="156"/>
      <c r="G237" s="156"/>
      <c r="H237" s="156"/>
      <c r="I237" s="156"/>
      <c r="J237" s="156"/>
      <c r="K237" s="156"/>
      <c r="L237" s="156"/>
      <c r="M237" s="157"/>
      <c r="N237" s="157"/>
    </row>
    <row r="238" spans="2:14" x14ac:dyDescent="0.2">
      <c r="B238" s="154"/>
      <c r="C238" s="154"/>
      <c r="D238" s="154"/>
      <c r="E238" s="155"/>
      <c r="F238" s="156"/>
      <c r="G238" s="156"/>
      <c r="H238" s="156"/>
      <c r="I238" s="156"/>
      <c r="J238" s="156"/>
      <c r="K238" s="156"/>
      <c r="L238" s="156"/>
      <c r="M238" s="157"/>
      <c r="N238" s="157"/>
    </row>
    <row r="239" spans="2:14" x14ac:dyDescent="0.2">
      <c r="B239" s="154"/>
      <c r="C239" s="154"/>
      <c r="D239" s="154"/>
      <c r="E239" s="155"/>
      <c r="F239" s="156"/>
      <c r="G239" s="156"/>
      <c r="H239" s="156"/>
      <c r="I239" s="156"/>
      <c r="J239" s="156"/>
      <c r="K239" s="156"/>
      <c r="L239" s="156"/>
      <c r="M239" s="157"/>
      <c r="N239" s="157"/>
    </row>
    <row r="240" spans="2:14" x14ac:dyDescent="0.2">
      <c r="B240" s="154"/>
      <c r="C240" s="154"/>
      <c r="D240" s="154"/>
      <c r="E240" s="155"/>
      <c r="F240" s="156"/>
      <c r="G240" s="156"/>
      <c r="H240" s="156"/>
      <c r="I240" s="156"/>
      <c r="J240" s="156"/>
      <c r="K240" s="156"/>
      <c r="L240" s="156"/>
      <c r="M240" s="157"/>
      <c r="N240" s="157"/>
    </row>
    <row r="241" spans="2:14" x14ac:dyDescent="0.2">
      <c r="B241" s="154"/>
      <c r="C241" s="154"/>
      <c r="D241" s="154"/>
      <c r="E241" s="155"/>
      <c r="F241" s="156"/>
      <c r="G241" s="156"/>
      <c r="H241" s="156"/>
      <c r="I241" s="156"/>
      <c r="J241" s="156"/>
      <c r="K241" s="156"/>
      <c r="L241" s="156"/>
      <c r="M241" s="157"/>
      <c r="N241" s="157"/>
    </row>
    <row r="242" spans="2:14" x14ac:dyDescent="0.2">
      <c r="B242" s="154"/>
      <c r="C242" s="154"/>
      <c r="D242" s="154"/>
      <c r="E242" s="155"/>
      <c r="F242" s="156"/>
      <c r="G242" s="156"/>
      <c r="H242" s="156"/>
      <c r="I242" s="156"/>
      <c r="J242" s="156"/>
      <c r="K242" s="156"/>
      <c r="L242" s="156"/>
      <c r="M242" s="157"/>
      <c r="N242" s="157"/>
    </row>
    <row r="243" spans="2:14" x14ac:dyDescent="0.2">
      <c r="B243" s="154"/>
      <c r="C243" s="154"/>
      <c r="D243" s="154"/>
      <c r="E243" s="155"/>
      <c r="F243" s="156"/>
      <c r="G243" s="156"/>
      <c r="H243" s="156"/>
      <c r="I243" s="156"/>
      <c r="J243" s="156"/>
      <c r="K243" s="156"/>
      <c r="L243" s="156"/>
      <c r="M243" s="157"/>
      <c r="N243" s="157"/>
    </row>
    <row r="244" spans="2:14" x14ac:dyDescent="0.2">
      <c r="B244" s="154"/>
      <c r="C244" s="154"/>
      <c r="D244" s="154"/>
      <c r="E244" s="155"/>
      <c r="F244" s="156"/>
      <c r="G244" s="156"/>
      <c r="H244" s="156"/>
      <c r="I244" s="156"/>
      <c r="J244" s="156"/>
      <c r="K244" s="156"/>
      <c r="L244" s="156"/>
      <c r="M244" s="157"/>
      <c r="N244" s="157"/>
    </row>
    <row r="245" spans="2:14" x14ac:dyDescent="0.2">
      <c r="B245" s="154"/>
      <c r="C245" s="154"/>
      <c r="D245" s="154"/>
      <c r="E245" s="155"/>
      <c r="F245" s="156"/>
      <c r="G245" s="156"/>
      <c r="H245" s="156"/>
      <c r="I245" s="156"/>
      <c r="J245" s="156"/>
      <c r="K245" s="156"/>
      <c r="L245" s="156"/>
      <c r="M245" s="157"/>
      <c r="N245" s="157"/>
    </row>
    <row r="246" spans="2:14" x14ac:dyDescent="0.2">
      <c r="B246" s="154"/>
      <c r="C246" s="154"/>
      <c r="D246" s="154"/>
      <c r="E246" s="155"/>
      <c r="F246" s="156"/>
      <c r="G246" s="156"/>
      <c r="H246" s="156"/>
      <c r="I246" s="156"/>
      <c r="J246" s="156"/>
      <c r="K246" s="156"/>
      <c r="L246" s="156"/>
      <c r="M246" s="157"/>
      <c r="N246" s="157"/>
    </row>
    <row r="247" spans="2:14" x14ac:dyDescent="0.2">
      <c r="B247" s="154"/>
      <c r="C247" s="154"/>
      <c r="D247" s="154"/>
      <c r="E247" s="155"/>
      <c r="F247" s="156"/>
      <c r="G247" s="156"/>
      <c r="H247" s="156"/>
      <c r="I247" s="156"/>
      <c r="J247" s="156"/>
      <c r="K247" s="156"/>
      <c r="L247" s="156"/>
      <c r="M247" s="157"/>
      <c r="N247" s="157"/>
    </row>
    <row r="248" spans="2:14" x14ac:dyDescent="0.2">
      <c r="B248" s="154"/>
      <c r="C248" s="154"/>
      <c r="D248" s="154"/>
      <c r="E248" s="155"/>
      <c r="F248" s="156"/>
      <c r="G248" s="156"/>
      <c r="H248" s="156"/>
      <c r="I248" s="156"/>
      <c r="J248" s="156"/>
      <c r="K248" s="156"/>
      <c r="L248" s="156"/>
      <c r="M248" s="157"/>
      <c r="N248" s="157"/>
    </row>
    <row r="249" spans="2:14" x14ac:dyDescent="0.2">
      <c r="B249" s="154"/>
      <c r="C249" s="154"/>
      <c r="D249" s="154"/>
      <c r="E249" s="155"/>
      <c r="F249" s="156"/>
      <c r="G249" s="156"/>
      <c r="H249" s="156"/>
      <c r="I249" s="156"/>
      <c r="J249" s="156"/>
      <c r="K249" s="156"/>
      <c r="L249" s="156"/>
      <c r="M249" s="157"/>
      <c r="N249" s="157"/>
    </row>
    <row r="250" spans="2:14" x14ac:dyDescent="0.2">
      <c r="B250" s="154"/>
      <c r="C250" s="154"/>
      <c r="D250" s="154"/>
      <c r="E250" s="155"/>
      <c r="F250" s="156"/>
      <c r="G250" s="156"/>
      <c r="H250" s="156"/>
      <c r="I250" s="156"/>
      <c r="J250" s="156"/>
      <c r="K250" s="156"/>
      <c r="L250" s="156"/>
      <c r="M250" s="157"/>
      <c r="N250" s="157"/>
    </row>
    <row r="251" spans="2:14" x14ac:dyDescent="0.2">
      <c r="B251" s="154"/>
      <c r="C251" s="154"/>
      <c r="D251" s="154"/>
      <c r="E251" s="155"/>
      <c r="F251" s="156"/>
      <c r="G251" s="156"/>
      <c r="H251" s="156"/>
      <c r="I251" s="156"/>
      <c r="J251" s="156"/>
      <c r="K251" s="156"/>
      <c r="L251" s="156"/>
      <c r="M251" s="157"/>
      <c r="N251" s="157"/>
    </row>
    <row r="252" spans="2:14" x14ac:dyDescent="0.2">
      <c r="B252" s="154"/>
      <c r="C252" s="154"/>
      <c r="D252" s="154"/>
      <c r="E252" s="155"/>
      <c r="F252" s="156"/>
      <c r="G252" s="156"/>
      <c r="H252" s="156"/>
      <c r="I252" s="156"/>
      <c r="J252" s="156"/>
      <c r="K252" s="156"/>
      <c r="L252" s="156"/>
      <c r="M252" s="157"/>
      <c r="N252" s="157"/>
    </row>
    <row r="253" spans="2:14" x14ac:dyDescent="0.2">
      <c r="B253" s="154"/>
      <c r="C253" s="154"/>
      <c r="D253" s="154"/>
      <c r="E253" s="155"/>
      <c r="F253" s="156"/>
      <c r="G253" s="156"/>
      <c r="H253" s="156"/>
      <c r="I253" s="156"/>
      <c r="J253" s="156"/>
      <c r="K253" s="156"/>
      <c r="L253" s="156"/>
      <c r="M253" s="157"/>
      <c r="N253" s="157"/>
    </row>
    <row r="254" spans="2:14" x14ac:dyDescent="0.2">
      <c r="B254" s="154"/>
      <c r="C254" s="154"/>
      <c r="D254" s="154"/>
      <c r="E254" s="155"/>
      <c r="F254" s="156"/>
      <c r="G254" s="156"/>
      <c r="H254" s="156"/>
      <c r="I254" s="156"/>
      <c r="J254" s="156"/>
      <c r="K254" s="156"/>
      <c r="L254" s="156"/>
      <c r="M254" s="157"/>
      <c r="N254" s="157"/>
    </row>
    <row r="255" spans="2:14" x14ac:dyDescent="0.2">
      <c r="B255" s="154"/>
      <c r="C255" s="154"/>
      <c r="D255" s="154"/>
      <c r="E255" s="155"/>
      <c r="F255" s="156"/>
      <c r="G255" s="156"/>
      <c r="H255" s="156"/>
      <c r="I255" s="156"/>
      <c r="J255" s="156"/>
      <c r="K255" s="156"/>
      <c r="L255" s="156"/>
      <c r="M255" s="157"/>
      <c r="N255" s="157"/>
    </row>
    <row r="256" spans="2:14" x14ac:dyDescent="0.2">
      <c r="B256" s="154"/>
      <c r="C256" s="154"/>
      <c r="D256" s="154"/>
      <c r="E256" s="155"/>
      <c r="F256" s="156"/>
      <c r="G256" s="156"/>
      <c r="H256" s="156"/>
      <c r="I256" s="156"/>
      <c r="J256" s="156"/>
      <c r="K256" s="156"/>
      <c r="L256" s="156"/>
      <c r="M256" s="157"/>
      <c r="N256" s="157"/>
    </row>
    <row r="257" spans="2:14" x14ac:dyDescent="0.2">
      <c r="B257" s="154"/>
      <c r="C257" s="154"/>
      <c r="D257" s="154"/>
      <c r="E257" s="155"/>
      <c r="F257" s="156"/>
      <c r="G257" s="156"/>
      <c r="H257" s="156"/>
      <c r="I257" s="156"/>
      <c r="J257" s="156"/>
      <c r="K257" s="156"/>
      <c r="L257" s="156"/>
      <c r="M257" s="157"/>
      <c r="N257" s="157"/>
    </row>
    <row r="258" spans="2:14" x14ac:dyDescent="0.2">
      <c r="B258" s="154"/>
      <c r="C258" s="154"/>
      <c r="D258" s="154"/>
      <c r="E258" s="155"/>
      <c r="F258" s="156"/>
      <c r="G258" s="156"/>
      <c r="H258" s="156"/>
      <c r="I258" s="156"/>
      <c r="J258" s="156"/>
      <c r="K258" s="156"/>
      <c r="L258" s="156"/>
      <c r="M258" s="157"/>
      <c r="N258" s="157"/>
    </row>
    <row r="259" spans="2:14" x14ac:dyDescent="0.2">
      <c r="B259" s="154"/>
      <c r="C259" s="154"/>
      <c r="D259" s="154"/>
      <c r="E259" s="155"/>
      <c r="F259" s="156"/>
      <c r="G259" s="156"/>
      <c r="H259" s="156"/>
      <c r="I259" s="156"/>
      <c r="J259" s="156"/>
      <c r="K259" s="156"/>
      <c r="L259" s="156"/>
      <c r="M259" s="157"/>
      <c r="N259" s="157"/>
    </row>
    <row r="260" spans="2:14" x14ac:dyDescent="0.2">
      <c r="B260" s="154"/>
      <c r="C260" s="154"/>
      <c r="D260" s="154"/>
      <c r="E260" s="155"/>
      <c r="F260" s="156"/>
      <c r="G260" s="156"/>
      <c r="H260" s="156"/>
      <c r="I260" s="156"/>
      <c r="J260" s="156"/>
      <c r="K260" s="156"/>
      <c r="L260" s="156"/>
      <c r="M260" s="157"/>
      <c r="N260" s="157"/>
    </row>
    <row r="261" spans="2:14" x14ac:dyDescent="0.2">
      <c r="B261" s="154"/>
      <c r="C261" s="154"/>
      <c r="D261" s="154"/>
      <c r="E261" s="155"/>
      <c r="F261" s="156"/>
      <c r="G261" s="156"/>
      <c r="H261" s="156"/>
      <c r="I261" s="156"/>
      <c r="J261" s="156"/>
      <c r="K261" s="156"/>
      <c r="L261" s="156"/>
      <c r="M261" s="157"/>
      <c r="N261" s="157"/>
    </row>
    <row r="262" spans="2:14" x14ac:dyDescent="0.2">
      <c r="B262" s="154"/>
      <c r="C262" s="154"/>
      <c r="D262" s="154"/>
      <c r="E262" s="155"/>
      <c r="F262" s="156"/>
      <c r="G262" s="156"/>
      <c r="H262" s="156"/>
      <c r="I262" s="156"/>
      <c r="J262" s="156"/>
      <c r="K262" s="156"/>
      <c r="L262" s="156"/>
      <c r="M262" s="157"/>
      <c r="N262" s="157"/>
    </row>
    <row r="263" spans="2:14" x14ac:dyDescent="0.2">
      <c r="B263" s="154"/>
      <c r="C263" s="154"/>
      <c r="D263" s="154"/>
      <c r="E263" s="155"/>
      <c r="F263" s="156"/>
      <c r="G263" s="156"/>
      <c r="H263" s="156"/>
      <c r="I263" s="156"/>
      <c r="J263" s="156"/>
      <c r="K263" s="156"/>
      <c r="L263" s="156"/>
      <c r="M263" s="157"/>
      <c r="N263" s="157"/>
    </row>
    <row r="264" spans="2:14" x14ac:dyDescent="0.2">
      <c r="B264" s="154"/>
      <c r="C264" s="154"/>
      <c r="D264" s="154"/>
      <c r="E264" s="155"/>
      <c r="F264" s="156"/>
      <c r="G264" s="156"/>
      <c r="H264" s="156"/>
      <c r="I264" s="156"/>
      <c r="J264" s="156"/>
      <c r="K264" s="156"/>
      <c r="L264" s="156"/>
      <c r="M264" s="157"/>
      <c r="N264" s="157"/>
    </row>
    <row r="265" spans="2:14" x14ac:dyDescent="0.2">
      <c r="B265" s="154"/>
      <c r="C265" s="154"/>
      <c r="D265" s="154"/>
      <c r="E265" s="155"/>
      <c r="F265" s="156"/>
      <c r="G265" s="156"/>
      <c r="H265" s="156"/>
      <c r="I265" s="156"/>
      <c r="J265" s="156"/>
      <c r="K265" s="156"/>
      <c r="L265" s="156"/>
      <c r="M265" s="157"/>
      <c r="N265" s="157"/>
    </row>
    <row r="266" spans="2:14" x14ac:dyDescent="0.2">
      <c r="B266" s="154"/>
      <c r="C266" s="154"/>
      <c r="D266" s="154"/>
      <c r="E266" s="155"/>
      <c r="F266" s="156"/>
      <c r="G266" s="156"/>
      <c r="H266" s="156"/>
      <c r="I266" s="156"/>
      <c r="J266" s="156"/>
      <c r="K266" s="156"/>
      <c r="L266" s="156"/>
      <c r="M266" s="157"/>
      <c r="N266" s="157"/>
    </row>
    <row r="267" spans="2:14" x14ac:dyDescent="0.2">
      <c r="B267" s="154"/>
      <c r="C267" s="154"/>
      <c r="D267" s="154"/>
      <c r="E267" s="155"/>
      <c r="F267" s="156"/>
      <c r="G267" s="156"/>
      <c r="H267" s="156"/>
      <c r="I267" s="156"/>
      <c r="J267" s="156"/>
      <c r="K267" s="156"/>
      <c r="L267" s="156"/>
      <c r="M267" s="157"/>
      <c r="N267" s="157"/>
    </row>
  </sheetData>
  <mergeCells count="7">
    <mergeCell ref="A8:Q8"/>
    <mergeCell ref="C1:Q1"/>
    <mergeCell ref="C2:Q2"/>
    <mergeCell ref="C3:Q3"/>
    <mergeCell ref="C4:Q4"/>
    <mergeCell ref="C5:Q5"/>
    <mergeCell ref="A7:Q7"/>
  </mergeCells>
  <printOptions horizontalCentered="1"/>
  <pageMargins left="1.1811023622047245" right="0.39370078740157483" top="0.78740157480314965" bottom="0.78740157480314965" header="0" footer="0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0"/>
  <sheetViews>
    <sheetView view="pageBreakPreview" zoomScaleNormal="100" zoomScaleSheetLayoutView="100" workbookViewId="0">
      <pane xSplit="6" ySplit="20" topLeftCell="N21" activePane="bottomRight" state="frozen"/>
      <selection pane="topRight" activeCell="F1" sqref="F1"/>
      <selection pane="bottomLeft" activeCell="A20" sqref="A20"/>
      <selection pane="bottomRight" activeCell="E5" sqref="E5:R5"/>
    </sheetView>
  </sheetViews>
  <sheetFormatPr defaultRowHeight="12.75" x14ac:dyDescent="0.2"/>
  <cols>
    <col min="1" max="1" width="40.28515625" style="153" customWidth="1"/>
    <col min="2" max="2" width="7" style="153" hidden="1" customWidth="1"/>
    <col min="3" max="3" width="11.85546875" style="61" customWidth="1"/>
    <col min="4" max="4" width="6.28515625" style="63" customWidth="1"/>
    <col min="5" max="5" width="5" style="61" customWidth="1"/>
    <col min="6" max="6" width="4.85546875" style="61" customWidth="1"/>
    <col min="7" max="7" width="12.5703125" style="64" hidden="1" customWidth="1"/>
    <col min="8" max="8" width="10.28515625" style="64" hidden="1" customWidth="1"/>
    <col min="9" max="9" width="11" style="64" hidden="1" customWidth="1"/>
    <col min="10" max="10" width="12.7109375" style="64" hidden="1" customWidth="1"/>
    <col min="11" max="11" width="12" style="64" hidden="1" customWidth="1"/>
    <col min="12" max="12" width="10.85546875" style="64" hidden="1" customWidth="1"/>
    <col min="13" max="13" width="10.28515625" style="64" hidden="1" customWidth="1"/>
    <col min="14" max="14" width="10.140625" style="65" hidden="1" customWidth="1"/>
    <col min="15" max="15" width="10.140625" style="65" customWidth="1"/>
    <col min="16" max="16" width="10.28515625" style="61" hidden="1" customWidth="1"/>
    <col min="17" max="17" width="10.28515625" style="61" customWidth="1"/>
    <col min="18" max="18" width="10.85546875" style="61" customWidth="1"/>
    <col min="19" max="19" width="10" style="61" customWidth="1"/>
    <col min="20" max="16384" width="9.140625" style="61"/>
  </cols>
  <sheetData>
    <row r="1" spans="1:18" ht="13.5" customHeight="1" x14ac:dyDescent="0.2">
      <c r="A1" s="60"/>
      <c r="B1" s="60"/>
      <c r="C1" s="153"/>
      <c r="D1" s="153" t="s">
        <v>259</v>
      </c>
      <c r="E1" s="407" t="s">
        <v>408</v>
      </c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12"/>
      <c r="Q1" s="412"/>
      <c r="R1" s="412"/>
    </row>
    <row r="2" spans="1:18" x14ac:dyDescent="0.2">
      <c r="A2" s="60"/>
      <c r="B2" s="60"/>
      <c r="C2" s="330"/>
      <c r="D2" s="330" t="s">
        <v>260</v>
      </c>
      <c r="E2" s="407" t="s">
        <v>402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</row>
    <row r="3" spans="1:18" x14ac:dyDescent="0.2">
      <c r="A3" s="60"/>
      <c r="B3" s="60"/>
      <c r="C3" s="331"/>
      <c r="D3" s="331" t="s">
        <v>261</v>
      </c>
      <c r="E3" s="410" t="s">
        <v>403</v>
      </c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</row>
    <row r="4" spans="1:18" x14ac:dyDescent="0.2">
      <c r="A4" s="60"/>
      <c r="B4" s="60"/>
      <c r="C4" s="331"/>
      <c r="D4" s="331" t="s">
        <v>262</v>
      </c>
      <c r="E4" s="410" t="s">
        <v>404</v>
      </c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</row>
    <row r="5" spans="1:18" x14ac:dyDescent="0.2">
      <c r="A5" s="60"/>
      <c r="B5" s="60"/>
      <c r="C5" s="166"/>
      <c r="D5" s="166" t="s">
        <v>263</v>
      </c>
      <c r="E5" s="410" t="s">
        <v>443</v>
      </c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12"/>
      <c r="Q5" s="412"/>
      <c r="R5" s="412"/>
    </row>
    <row r="6" spans="1:18" hidden="1" x14ac:dyDescent="0.2">
      <c r="A6" s="60"/>
      <c r="B6" s="60"/>
    </row>
    <row r="7" spans="1:18" ht="13.5" hidden="1" customHeight="1" x14ac:dyDescent="0.2">
      <c r="A7" s="60"/>
      <c r="B7" s="60"/>
      <c r="C7" s="153"/>
      <c r="D7" s="153" t="s">
        <v>259</v>
      </c>
      <c r="E7" s="407"/>
      <c r="F7" s="408"/>
      <c r="G7" s="408"/>
      <c r="H7" s="408"/>
      <c r="I7" s="408"/>
      <c r="J7" s="408"/>
      <c r="K7" s="408"/>
      <c r="L7" s="408"/>
      <c r="M7" s="408"/>
      <c r="N7" s="408"/>
      <c r="O7" s="339"/>
    </row>
    <row r="8" spans="1:18" hidden="1" x14ac:dyDescent="0.2">
      <c r="A8" s="60"/>
      <c r="B8" s="60"/>
      <c r="C8" s="330"/>
      <c r="D8" s="330" t="s">
        <v>260</v>
      </c>
      <c r="E8" s="407"/>
      <c r="F8" s="412"/>
      <c r="G8" s="412"/>
      <c r="H8" s="412"/>
      <c r="I8" s="412"/>
      <c r="J8" s="412"/>
      <c r="K8" s="412"/>
      <c r="L8" s="412"/>
      <c r="M8" s="412"/>
      <c r="N8" s="412"/>
      <c r="O8" s="340"/>
    </row>
    <row r="9" spans="1:18" hidden="1" x14ac:dyDescent="0.2">
      <c r="A9" s="60"/>
      <c r="B9" s="60"/>
      <c r="C9" s="331"/>
      <c r="D9" s="331" t="s">
        <v>261</v>
      </c>
      <c r="E9" s="410"/>
      <c r="F9" s="412"/>
      <c r="G9" s="412"/>
      <c r="H9" s="412"/>
      <c r="I9" s="412"/>
      <c r="J9" s="412"/>
      <c r="K9" s="412"/>
      <c r="L9" s="412"/>
      <c r="M9" s="412"/>
      <c r="N9" s="412"/>
      <c r="O9" s="340"/>
    </row>
    <row r="10" spans="1:18" hidden="1" x14ac:dyDescent="0.2">
      <c r="A10" s="60"/>
      <c r="B10" s="60"/>
      <c r="C10" s="331"/>
      <c r="D10" s="331" t="s">
        <v>262</v>
      </c>
      <c r="E10" s="410"/>
      <c r="F10" s="412"/>
      <c r="G10" s="412"/>
      <c r="H10" s="412"/>
      <c r="I10" s="412"/>
      <c r="J10" s="412"/>
      <c r="K10" s="412"/>
      <c r="L10" s="412"/>
      <c r="M10" s="412"/>
      <c r="N10" s="412"/>
      <c r="O10" s="340"/>
    </row>
    <row r="11" spans="1:18" hidden="1" x14ac:dyDescent="0.2">
      <c r="A11" s="60"/>
      <c r="B11" s="60"/>
      <c r="C11" s="166"/>
      <c r="D11" s="166" t="s">
        <v>263</v>
      </c>
      <c r="E11" s="410"/>
      <c r="F11" s="408"/>
      <c r="G11" s="408"/>
      <c r="H11" s="408"/>
      <c r="I11" s="408"/>
      <c r="J11" s="408"/>
      <c r="K11" s="408"/>
      <c r="L11" s="408"/>
      <c r="M11" s="408"/>
      <c r="N11" s="408"/>
      <c r="O11" s="339"/>
    </row>
    <row r="12" spans="1:18" hidden="1" x14ac:dyDescent="0.2">
      <c r="A12" s="60"/>
      <c r="B12" s="60"/>
    </row>
    <row r="13" spans="1:18" hidden="1" x14ac:dyDescent="0.2">
      <c r="A13" s="167"/>
      <c r="B13" s="167"/>
    </row>
    <row r="14" spans="1:18" x14ac:dyDescent="0.2">
      <c r="A14" s="60"/>
      <c r="B14" s="60"/>
    </row>
    <row r="15" spans="1:18" ht="39.75" customHeight="1" x14ac:dyDescent="0.2">
      <c r="A15" s="405" t="s">
        <v>428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13"/>
    </row>
    <row r="16" spans="1:18" x14ac:dyDescent="0.2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38"/>
    </row>
    <row r="17" spans="1:18" x14ac:dyDescent="0.2">
      <c r="A17" s="329" t="s">
        <v>264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38"/>
    </row>
    <row r="18" spans="1:18" x14ac:dyDescent="0.2">
      <c r="A18" s="60"/>
      <c r="B18" s="60"/>
      <c r="C18" s="67"/>
      <c r="E18" s="66"/>
      <c r="F18" s="66"/>
      <c r="N18" s="61"/>
      <c r="O18" s="61"/>
      <c r="P18" s="68"/>
      <c r="Q18" s="68"/>
      <c r="R18" s="69" t="s">
        <v>96</v>
      </c>
    </row>
    <row r="19" spans="1:18" ht="89.25" x14ac:dyDescent="0.2">
      <c r="A19" s="70" t="s">
        <v>97</v>
      </c>
      <c r="B19" s="70" t="s">
        <v>98</v>
      </c>
      <c r="C19" s="70" t="s">
        <v>101</v>
      </c>
      <c r="D19" s="71" t="s">
        <v>102</v>
      </c>
      <c r="E19" s="70" t="s">
        <v>99</v>
      </c>
      <c r="F19" s="70" t="s">
        <v>100</v>
      </c>
      <c r="G19" s="72" t="s">
        <v>103</v>
      </c>
      <c r="H19" s="73" t="s">
        <v>104</v>
      </c>
      <c r="I19" s="73" t="s">
        <v>105</v>
      </c>
      <c r="J19" s="73" t="s">
        <v>106</v>
      </c>
      <c r="K19" s="73" t="s">
        <v>107</v>
      </c>
      <c r="L19" s="73" t="s">
        <v>108</v>
      </c>
      <c r="M19" s="73" t="s">
        <v>109</v>
      </c>
      <c r="N19" s="74" t="s">
        <v>415</v>
      </c>
      <c r="O19" s="74" t="s">
        <v>425</v>
      </c>
      <c r="P19" s="15" t="s">
        <v>416</v>
      </c>
      <c r="Q19" s="15" t="s">
        <v>426</v>
      </c>
      <c r="R19" s="75" t="s">
        <v>85</v>
      </c>
    </row>
    <row r="20" spans="1:18" x14ac:dyDescent="0.2">
      <c r="A20" s="70">
        <v>1</v>
      </c>
      <c r="B20" s="70">
        <v>2</v>
      </c>
      <c r="C20" s="70">
        <v>2</v>
      </c>
      <c r="D20" s="71">
        <v>3</v>
      </c>
      <c r="E20" s="70">
        <v>4</v>
      </c>
      <c r="F20" s="70">
        <v>5</v>
      </c>
      <c r="G20" s="72"/>
      <c r="H20" s="73"/>
      <c r="I20" s="73"/>
      <c r="J20" s="73"/>
      <c r="K20" s="73"/>
      <c r="L20" s="73"/>
      <c r="M20" s="73"/>
      <c r="N20" s="74" t="s">
        <v>265</v>
      </c>
      <c r="O20" s="74" t="s">
        <v>265</v>
      </c>
      <c r="P20" s="76">
        <v>7</v>
      </c>
      <c r="Q20" s="76">
        <v>7</v>
      </c>
      <c r="R20" s="76">
        <v>8</v>
      </c>
    </row>
    <row r="21" spans="1:18" x14ac:dyDescent="0.2">
      <c r="A21" s="77" t="s">
        <v>111</v>
      </c>
      <c r="B21" s="78"/>
      <c r="C21" s="79"/>
      <c r="D21" s="79"/>
      <c r="E21" s="79"/>
      <c r="F21" s="79"/>
      <c r="G21" s="80" t="e">
        <f>G33+G104+G23</f>
        <v>#REF!</v>
      </c>
      <c r="H21" s="80">
        <f t="shared" ref="H21:M21" si="0">H23+H83+H91+H104+H131</f>
        <v>0</v>
      </c>
      <c r="I21" s="80">
        <f t="shared" si="0"/>
        <v>0</v>
      </c>
      <c r="J21" s="80">
        <f t="shared" si="0"/>
        <v>0</v>
      </c>
      <c r="K21" s="80">
        <f t="shared" si="0"/>
        <v>0</v>
      </c>
      <c r="L21" s="80">
        <f t="shared" si="0"/>
        <v>0</v>
      </c>
      <c r="M21" s="80">
        <f t="shared" si="0"/>
        <v>0</v>
      </c>
      <c r="N21" s="80">
        <f>N33+N104+N77</f>
        <v>4405300</v>
      </c>
      <c r="O21" s="80">
        <f>O33+O104</f>
        <v>4378.6000000000004</v>
      </c>
      <c r="P21" s="80">
        <f>P33+P104</f>
        <v>4156519.4699999997</v>
      </c>
      <c r="Q21" s="80">
        <f t="shared" ref="Q21" si="1">Q33+Q104</f>
        <v>4302.8</v>
      </c>
      <c r="R21" s="134">
        <f>Q21/O21</f>
        <v>0.98268853058055083</v>
      </c>
    </row>
    <row r="22" spans="1:18" ht="25.5" hidden="1" x14ac:dyDescent="0.2">
      <c r="A22" s="77" t="s">
        <v>112</v>
      </c>
      <c r="B22" s="78">
        <v>715</v>
      </c>
      <c r="C22" s="79"/>
      <c r="D22" s="79"/>
      <c r="E22" s="79"/>
      <c r="F22" s="79"/>
      <c r="G22" s="80"/>
      <c r="H22" s="80"/>
      <c r="I22" s="80"/>
      <c r="J22" s="80"/>
      <c r="K22" s="80"/>
      <c r="L22" s="80"/>
      <c r="M22" s="80"/>
      <c r="N22" s="80">
        <f>N21</f>
        <v>4405300</v>
      </c>
      <c r="O22" s="80">
        <f>O21</f>
        <v>4378.6000000000004</v>
      </c>
      <c r="P22" s="102"/>
      <c r="Q22" s="102"/>
      <c r="R22" s="134">
        <f t="shared" ref="R22:R86" si="2">Q22/O22</f>
        <v>0</v>
      </c>
    </row>
    <row r="23" spans="1:18" s="100" customFormat="1" ht="38.25" hidden="1" x14ac:dyDescent="0.2">
      <c r="A23" s="38" t="s">
        <v>117</v>
      </c>
      <c r="B23" s="169" t="s">
        <v>118</v>
      </c>
      <c r="C23" s="169" t="s">
        <v>118</v>
      </c>
      <c r="D23" s="98"/>
      <c r="E23" s="98"/>
      <c r="F23" s="98"/>
      <c r="G23" s="170">
        <f>G24</f>
        <v>100</v>
      </c>
      <c r="H23" s="98"/>
      <c r="I23" s="171"/>
      <c r="J23" s="99"/>
      <c r="K23" s="99"/>
      <c r="L23" s="99"/>
      <c r="M23" s="99"/>
      <c r="N23" s="99">
        <f>N24</f>
        <v>0</v>
      </c>
      <c r="O23" s="99">
        <f>O24</f>
        <v>1</v>
      </c>
      <c r="P23" s="99"/>
      <c r="Q23" s="99"/>
      <c r="R23" s="134">
        <f t="shared" si="2"/>
        <v>0</v>
      </c>
    </row>
    <row r="24" spans="1:18" s="100" customFormat="1" ht="38.25" hidden="1" x14ac:dyDescent="0.2">
      <c r="A24" s="45" t="s">
        <v>266</v>
      </c>
      <c r="B24" s="101"/>
      <c r="C24" s="172" t="s">
        <v>120</v>
      </c>
      <c r="D24" s="98"/>
      <c r="E24" s="98"/>
      <c r="F24" s="98"/>
      <c r="G24" s="170">
        <f>G28</f>
        <v>100</v>
      </c>
      <c r="H24" s="98"/>
      <c r="I24" s="171"/>
      <c r="J24" s="99"/>
      <c r="K24" s="99"/>
      <c r="L24" s="99"/>
      <c r="M24" s="99"/>
      <c r="N24" s="99">
        <f>N28</f>
        <v>0</v>
      </c>
      <c r="O24" s="99">
        <f>O28</f>
        <v>1</v>
      </c>
      <c r="P24" s="99"/>
      <c r="Q24" s="99"/>
      <c r="R24" s="134">
        <f t="shared" si="2"/>
        <v>0</v>
      </c>
    </row>
    <row r="25" spans="1:18" s="100" customFormat="1" ht="38.25" hidden="1" x14ac:dyDescent="0.2">
      <c r="A25" s="334" t="s">
        <v>117</v>
      </c>
      <c r="B25" s="332"/>
      <c r="C25" s="98" t="s">
        <v>118</v>
      </c>
      <c r="D25" s="98"/>
      <c r="E25" s="98" t="s">
        <v>114</v>
      </c>
      <c r="F25" s="98" t="s">
        <v>116</v>
      </c>
      <c r="G25" s="99"/>
      <c r="H25" s="99">
        <f t="shared" ref="H25:M25" si="3">H26</f>
        <v>0</v>
      </c>
      <c r="I25" s="99">
        <f t="shared" si="3"/>
        <v>0</v>
      </c>
      <c r="J25" s="99">
        <f t="shared" si="3"/>
        <v>0</v>
      </c>
      <c r="K25" s="99">
        <f t="shared" si="3"/>
        <v>0</v>
      </c>
      <c r="L25" s="99">
        <f t="shared" si="3"/>
        <v>0</v>
      </c>
      <c r="M25" s="99">
        <f t="shared" si="3"/>
        <v>0</v>
      </c>
      <c r="N25" s="99"/>
      <c r="O25" s="99"/>
      <c r="P25" s="99"/>
      <c r="Q25" s="99"/>
      <c r="R25" s="134" t="e">
        <f t="shared" si="2"/>
        <v>#DIV/0!</v>
      </c>
    </row>
    <row r="26" spans="1:18" s="100" customFormat="1" ht="38.25" hidden="1" x14ac:dyDescent="0.2">
      <c r="A26" s="334" t="s">
        <v>119</v>
      </c>
      <c r="B26" s="332"/>
      <c r="C26" s="98" t="s">
        <v>120</v>
      </c>
      <c r="D26" s="98"/>
      <c r="E26" s="98" t="s">
        <v>114</v>
      </c>
      <c r="F26" s="98" t="s">
        <v>116</v>
      </c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134" t="e">
        <f t="shared" si="2"/>
        <v>#DIV/0!</v>
      </c>
    </row>
    <row r="27" spans="1:18" s="100" customFormat="1" ht="116.25" hidden="1" customHeight="1" x14ac:dyDescent="0.2">
      <c r="A27" s="334" t="s">
        <v>121</v>
      </c>
      <c r="B27" s="332"/>
      <c r="C27" s="98" t="s">
        <v>122</v>
      </c>
      <c r="D27" s="98"/>
      <c r="E27" s="98" t="s">
        <v>114</v>
      </c>
      <c r="F27" s="98" t="s">
        <v>116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134" t="e">
        <f t="shared" si="2"/>
        <v>#DIV/0!</v>
      </c>
    </row>
    <row r="28" spans="1:18" s="100" customFormat="1" ht="258.75" hidden="1" customHeight="1" x14ac:dyDescent="0.2">
      <c r="A28" s="45" t="s">
        <v>123</v>
      </c>
      <c r="B28" s="332"/>
      <c r="C28" s="98" t="s">
        <v>122</v>
      </c>
      <c r="D28" s="98" t="s">
        <v>124</v>
      </c>
      <c r="E28" s="98" t="s">
        <v>114</v>
      </c>
      <c r="F28" s="98" t="s">
        <v>116</v>
      </c>
      <c r="G28" s="99">
        <v>100</v>
      </c>
      <c r="H28" s="99"/>
      <c r="I28" s="99"/>
      <c r="J28" s="99"/>
      <c r="K28" s="99">
        <f>-67.4</f>
        <v>-67.400000000000006</v>
      </c>
      <c r="L28" s="99"/>
      <c r="M28" s="99"/>
      <c r="N28" s="99">
        <v>0</v>
      </c>
      <c r="O28" s="99">
        <v>1</v>
      </c>
      <c r="P28" s="99"/>
      <c r="Q28" s="99"/>
      <c r="R28" s="134">
        <f t="shared" si="2"/>
        <v>0</v>
      </c>
    </row>
    <row r="29" spans="1:18" s="100" customFormat="1" ht="25.5" hidden="1" x14ac:dyDescent="0.2">
      <c r="A29" s="334" t="s">
        <v>125</v>
      </c>
      <c r="B29" s="332"/>
      <c r="C29" s="98" t="s">
        <v>122</v>
      </c>
      <c r="D29" s="98" t="s">
        <v>126</v>
      </c>
      <c r="E29" s="98" t="s">
        <v>114</v>
      </c>
      <c r="F29" s="98" t="s">
        <v>116</v>
      </c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134" t="e">
        <f t="shared" si="2"/>
        <v>#DIV/0!</v>
      </c>
    </row>
    <row r="30" spans="1:18" s="108" customFormat="1" ht="38.25" hidden="1" x14ac:dyDescent="0.2">
      <c r="A30" s="334" t="s">
        <v>127</v>
      </c>
      <c r="B30" s="332"/>
      <c r="C30" s="335" t="s">
        <v>122</v>
      </c>
      <c r="D30" s="335" t="s">
        <v>128</v>
      </c>
      <c r="E30" s="335" t="s">
        <v>114</v>
      </c>
      <c r="F30" s="335" t="s">
        <v>116</v>
      </c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34" t="e">
        <f t="shared" si="2"/>
        <v>#DIV/0!</v>
      </c>
    </row>
    <row r="31" spans="1:18" s="100" customFormat="1" ht="29.25" hidden="1" customHeight="1" x14ac:dyDescent="0.2">
      <c r="A31" s="334" t="s">
        <v>129</v>
      </c>
      <c r="B31" s="332"/>
      <c r="C31" s="98" t="s">
        <v>130</v>
      </c>
      <c r="D31" s="98"/>
      <c r="E31" s="98" t="s">
        <v>114</v>
      </c>
      <c r="F31" s="98" t="s">
        <v>116</v>
      </c>
      <c r="G31" s="99"/>
      <c r="H31" s="99">
        <f t="shared" ref="H31:M35" si="4">H32</f>
        <v>0</v>
      </c>
      <c r="I31" s="99">
        <f t="shared" si="4"/>
        <v>0</v>
      </c>
      <c r="J31" s="99">
        <f t="shared" si="4"/>
        <v>0</v>
      </c>
      <c r="K31" s="99">
        <f t="shared" si="4"/>
        <v>67.400000000000006</v>
      </c>
      <c r="L31" s="99">
        <f t="shared" si="4"/>
        <v>0</v>
      </c>
      <c r="M31" s="99">
        <f t="shared" si="4"/>
        <v>0</v>
      </c>
      <c r="N31" s="99"/>
      <c r="O31" s="99"/>
      <c r="P31" s="99"/>
      <c r="Q31" s="99"/>
      <c r="R31" s="134" t="e">
        <f t="shared" si="2"/>
        <v>#DIV/0!</v>
      </c>
    </row>
    <row r="32" spans="1:18" s="100" customFormat="1" hidden="1" x14ac:dyDescent="0.2">
      <c r="A32" s="334" t="s">
        <v>131</v>
      </c>
      <c r="B32" s="332"/>
      <c r="C32" s="98" t="s">
        <v>132</v>
      </c>
      <c r="D32" s="98"/>
      <c r="E32" s="98" t="s">
        <v>114</v>
      </c>
      <c r="F32" s="98" t="s">
        <v>116</v>
      </c>
      <c r="G32" s="99"/>
      <c r="H32" s="99">
        <f t="shared" ref="H32:M32" si="5">H35+H40</f>
        <v>0</v>
      </c>
      <c r="I32" s="99">
        <f t="shared" si="5"/>
        <v>0</v>
      </c>
      <c r="J32" s="99">
        <f t="shared" si="5"/>
        <v>0</v>
      </c>
      <c r="K32" s="99">
        <f t="shared" si="5"/>
        <v>67.400000000000006</v>
      </c>
      <c r="L32" s="99">
        <f t="shared" si="5"/>
        <v>0</v>
      </c>
      <c r="M32" s="99">
        <f t="shared" si="5"/>
        <v>0</v>
      </c>
      <c r="N32" s="99"/>
      <c r="O32" s="99"/>
      <c r="P32" s="99"/>
      <c r="Q32" s="99"/>
      <c r="R32" s="134" t="e">
        <f t="shared" si="2"/>
        <v>#DIV/0!</v>
      </c>
    </row>
    <row r="33" spans="1:21" s="135" customFormat="1" ht="38.25" x14ac:dyDescent="0.2">
      <c r="A33" s="38" t="str">
        <f>'2'!A19</f>
        <v>Непрограммное направление расходов по обеспечению функционирования органов местного самоуправления</v>
      </c>
      <c r="B33" s="178"/>
      <c r="C33" s="177">
        <v>80</v>
      </c>
      <c r="D33" s="133"/>
      <c r="E33" s="133"/>
      <c r="F33" s="133"/>
      <c r="G33" s="56" t="e">
        <f>G34+#REF!</f>
        <v>#REF!</v>
      </c>
      <c r="H33" s="56"/>
      <c r="I33" s="56"/>
      <c r="J33" s="56"/>
      <c r="K33" s="56"/>
      <c r="L33" s="56"/>
      <c r="M33" s="56"/>
      <c r="N33" s="56">
        <f>N34+N46+N61</f>
        <v>3853400</v>
      </c>
      <c r="O33" s="56">
        <f>O34+O46+O61</f>
        <v>3717.6</v>
      </c>
      <c r="P33" s="56">
        <f>P34+P46+P61</f>
        <v>3611673.98</v>
      </c>
      <c r="Q33" s="56">
        <f>Q34+Q46+Q61</f>
        <v>3677</v>
      </c>
      <c r="R33" s="134">
        <f t="shared" si="2"/>
        <v>0.98907897568323655</v>
      </c>
      <c r="U33" s="328"/>
    </row>
    <row r="34" spans="1:21" s="135" customFormat="1" ht="25.5" x14ac:dyDescent="0.2">
      <c r="A34" s="38" t="str">
        <f>'3'!A22</f>
        <v>Обеспечение функционирования Главы муниципального образования</v>
      </c>
      <c r="B34" s="178"/>
      <c r="C34" s="177" t="s">
        <v>267</v>
      </c>
      <c r="D34" s="133"/>
      <c r="E34" s="133"/>
      <c r="F34" s="133"/>
      <c r="G34" s="56">
        <f>G35+G40</f>
        <v>1175.4000000000001</v>
      </c>
      <c r="H34" s="56"/>
      <c r="I34" s="56"/>
      <c r="J34" s="56"/>
      <c r="K34" s="56"/>
      <c r="L34" s="56"/>
      <c r="M34" s="56"/>
      <c r="N34" s="56">
        <f>N35+N43+N44+N40</f>
        <v>1598700</v>
      </c>
      <c r="O34" s="56">
        <f>O35+O40+O43+O45</f>
        <v>1911.1999999999998</v>
      </c>
      <c r="P34" s="56">
        <f t="shared" ref="P34:Q34" si="6">P35+P40+P43+P45</f>
        <v>1591843.76</v>
      </c>
      <c r="Q34" s="56">
        <f t="shared" si="6"/>
        <v>1881.6999999999998</v>
      </c>
      <c r="R34" s="134">
        <f>Q34/O34</f>
        <v>0.98456467141063209</v>
      </c>
    </row>
    <row r="35" spans="1:21" s="100" customFormat="1" ht="90.75" customHeight="1" x14ac:dyDescent="0.2">
      <c r="A35" s="101" t="str">
        <f>'2'!A21</f>
        <v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101"/>
      <c r="C35" s="98" t="s">
        <v>134</v>
      </c>
      <c r="D35" s="98" t="s">
        <v>124</v>
      </c>
      <c r="E35" s="98" t="s">
        <v>114</v>
      </c>
      <c r="F35" s="98" t="s">
        <v>116</v>
      </c>
      <c r="G35" s="99">
        <f>1159.9+1</f>
        <v>1160.9000000000001</v>
      </c>
      <c r="H35" s="99">
        <f t="shared" si="4"/>
        <v>0</v>
      </c>
      <c r="I35" s="99">
        <f t="shared" si="4"/>
        <v>0</v>
      </c>
      <c r="J35" s="99">
        <f t="shared" si="4"/>
        <v>0</v>
      </c>
      <c r="K35" s="99">
        <f>K36+38.7+28.7</f>
        <v>67.400000000000006</v>
      </c>
      <c r="L35" s="99">
        <f t="shared" si="4"/>
        <v>0</v>
      </c>
      <c r="M35" s="99">
        <f t="shared" si="4"/>
        <v>0</v>
      </c>
      <c r="N35" s="99">
        <f>'2'!N21</f>
        <v>1508000</v>
      </c>
      <c r="O35" s="99">
        <f>'2'!O21</f>
        <v>1484.8</v>
      </c>
      <c r="P35" s="99">
        <f>'2'!P21</f>
        <v>1501176.76</v>
      </c>
      <c r="Q35" s="99">
        <f>'2'!Q21</f>
        <v>1455.3</v>
      </c>
      <c r="R35" s="134">
        <f t="shared" si="2"/>
        <v>0.98013200431034486</v>
      </c>
    </row>
    <row r="36" spans="1:21" s="100" customFormat="1" ht="23.25" hidden="1" customHeight="1" x14ac:dyDescent="0.2">
      <c r="A36" s="45" t="s">
        <v>125</v>
      </c>
      <c r="B36" s="101"/>
      <c r="C36" s="98" t="s">
        <v>132</v>
      </c>
      <c r="D36" s="98" t="s">
        <v>126</v>
      </c>
      <c r="E36" s="98" t="s">
        <v>114</v>
      </c>
      <c r="F36" s="98" t="s">
        <v>116</v>
      </c>
      <c r="G36" s="99"/>
      <c r="H36" s="99">
        <f t="shared" ref="H36:M36" si="7">H37+H38</f>
        <v>0</v>
      </c>
      <c r="I36" s="99">
        <f t="shared" si="7"/>
        <v>0</v>
      </c>
      <c r="J36" s="99">
        <f t="shared" si="7"/>
        <v>0</v>
      </c>
      <c r="K36" s="99">
        <f t="shared" si="7"/>
        <v>0</v>
      </c>
      <c r="L36" s="99">
        <f t="shared" si="7"/>
        <v>0</v>
      </c>
      <c r="M36" s="99">
        <f t="shared" si="7"/>
        <v>0</v>
      </c>
      <c r="N36" s="99"/>
      <c r="O36" s="99"/>
      <c r="P36" s="99"/>
      <c r="Q36" s="99"/>
      <c r="R36" s="134" t="e">
        <f t="shared" si="2"/>
        <v>#DIV/0!</v>
      </c>
    </row>
    <row r="37" spans="1:21" s="100" customFormat="1" ht="37.5" hidden="1" customHeight="1" x14ac:dyDescent="0.2">
      <c r="A37" s="45" t="s">
        <v>149</v>
      </c>
      <c r="B37" s="101"/>
      <c r="C37" s="98" t="s">
        <v>134</v>
      </c>
      <c r="D37" s="98" t="s">
        <v>150</v>
      </c>
      <c r="E37" s="98" t="s">
        <v>114</v>
      </c>
      <c r="F37" s="98" t="s">
        <v>116</v>
      </c>
      <c r="G37" s="99"/>
      <c r="H37" s="99"/>
      <c r="I37" s="99"/>
      <c r="J37" s="99"/>
      <c r="K37" s="99"/>
      <c r="L37" s="99"/>
      <c r="M37" s="99"/>
      <c r="N37" s="99">
        <v>0</v>
      </c>
      <c r="O37" s="99">
        <v>0</v>
      </c>
      <c r="P37" s="99">
        <v>0</v>
      </c>
      <c r="Q37" s="99">
        <v>0</v>
      </c>
      <c r="R37" s="134" t="e">
        <f t="shared" si="2"/>
        <v>#DIV/0!</v>
      </c>
    </row>
    <row r="38" spans="1:21" s="100" customFormat="1" ht="36.75" hidden="1" customHeight="1" x14ac:dyDescent="0.2">
      <c r="A38" s="45" t="s">
        <v>127</v>
      </c>
      <c r="B38" s="101"/>
      <c r="C38" s="98" t="s">
        <v>132</v>
      </c>
      <c r="D38" s="98" t="s">
        <v>128</v>
      </c>
      <c r="E38" s="98" t="s">
        <v>114</v>
      </c>
      <c r="F38" s="98" t="s">
        <v>116</v>
      </c>
      <c r="G38" s="99"/>
      <c r="H38" s="99"/>
      <c r="I38" s="99"/>
      <c r="J38" s="99"/>
      <c r="K38" s="99"/>
      <c r="L38" s="99"/>
      <c r="M38" s="99"/>
      <c r="N38" s="99">
        <v>0</v>
      </c>
      <c r="O38" s="99">
        <v>0</v>
      </c>
      <c r="P38" s="99">
        <v>0</v>
      </c>
      <c r="Q38" s="99">
        <v>0</v>
      </c>
      <c r="R38" s="134" t="e">
        <f t="shared" si="2"/>
        <v>#DIV/0!</v>
      </c>
    </row>
    <row r="39" spans="1:21" s="100" customFormat="1" ht="19.5" hidden="1" customHeight="1" x14ac:dyDescent="0.2">
      <c r="A39" s="45" t="s">
        <v>268</v>
      </c>
      <c r="B39" s="101"/>
      <c r="C39" s="98" t="s">
        <v>134</v>
      </c>
      <c r="D39" s="98" t="s">
        <v>257</v>
      </c>
      <c r="E39" s="98" t="s">
        <v>114</v>
      </c>
      <c r="F39" s="98" t="s">
        <v>116</v>
      </c>
      <c r="G39" s="99"/>
      <c r="H39" s="99"/>
      <c r="I39" s="99"/>
      <c r="J39" s="99"/>
      <c r="K39" s="99"/>
      <c r="L39" s="99"/>
      <c r="M39" s="99"/>
      <c r="N39" s="99">
        <v>0</v>
      </c>
      <c r="O39" s="99">
        <v>0</v>
      </c>
      <c r="P39" s="99">
        <v>0</v>
      </c>
      <c r="Q39" s="99">
        <v>0</v>
      </c>
      <c r="R39" s="134" t="e">
        <f t="shared" si="2"/>
        <v>#DIV/0!</v>
      </c>
    </row>
    <row r="40" spans="1:21" s="100" customFormat="1" ht="52.5" hidden="1" customHeight="1" x14ac:dyDescent="0.2">
      <c r="A40" s="45" t="str">
        <f>'2'!A26</f>
        <v>Расходы на обеспечение деятельности Главы поселения (Закупка товаров, работ и услуг для обеспечения государственных (муниципальных) нужд)</v>
      </c>
      <c r="B40" s="101"/>
      <c r="C40" s="98" t="s">
        <v>134</v>
      </c>
      <c r="D40" s="98" t="s">
        <v>135</v>
      </c>
      <c r="E40" s="98" t="s">
        <v>114</v>
      </c>
      <c r="F40" s="98" t="s">
        <v>116</v>
      </c>
      <c r="G40" s="99">
        <v>14.5</v>
      </c>
      <c r="H40" s="99">
        <f t="shared" ref="H40:M41" si="8">H41</f>
        <v>0</v>
      </c>
      <c r="I40" s="99">
        <f t="shared" si="8"/>
        <v>0</v>
      </c>
      <c r="J40" s="99">
        <f t="shared" si="8"/>
        <v>0</v>
      </c>
      <c r="K40" s="99">
        <f t="shared" si="8"/>
        <v>0</v>
      </c>
      <c r="L40" s="99">
        <f t="shared" si="8"/>
        <v>0</v>
      </c>
      <c r="M40" s="99">
        <f t="shared" si="8"/>
        <v>0</v>
      </c>
      <c r="N40" s="99">
        <f>'3'!M29</f>
        <v>0</v>
      </c>
      <c r="O40" s="99">
        <f>'2'!N26</f>
        <v>0</v>
      </c>
      <c r="P40" s="99">
        <f>'2'!O26</f>
        <v>0</v>
      </c>
      <c r="Q40" s="99">
        <f>'2'!P26</f>
        <v>0</v>
      </c>
      <c r="R40" s="134" t="e">
        <f t="shared" si="2"/>
        <v>#DIV/0!</v>
      </c>
    </row>
    <row r="41" spans="1:21" s="100" customFormat="1" ht="38.25" hidden="1" x14ac:dyDescent="0.2">
      <c r="A41" s="45" t="s">
        <v>136</v>
      </c>
      <c r="B41" s="101"/>
      <c r="C41" s="98" t="s">
        <v>132</v>
      </c>
      <c r="D41" s="98" t="s">
        <v>137</v>
      </c>
      <c r="E41" s="98" t="s">
        <v>114</v>
      </c>
      <c r="F41" s="98" t="s">
        <v>116</v>
      </c>
      <c r="G41" s="99"/>
      <c r="H41" s="99">
        <f t="shared" si="8"/>
        <v>0</v>
      </c>
      <c r="I41" s="99">
        <f t="shared" si="8"/>
        <v>0</v>
      </c>
      <c r="J41" s="99">
        <f t="shared" si="8"/>
        <v>0</v>
      </c>
      <c r="K41" s="99">
        <f t="shared" si="8"/>
        <v>0</v>
      </c>
      <c r="L41" s="99">
        <f t="shared" si="8"/>
        <v>0</v>
      </c>
      <c r="M41" s="99">
        <f t="shared" si="8"/>
        <v>0</v>
      </c>
      <c r="N41" s="99"/>
      <c r="O41" s="99"/>
      <c r="P41" s="99"/>
      <c r="Q41" s="99"/>
      <c r="R41" s="134" t="e">
        <f t="shared" si="2"/>
        <v>#DIV/0!</v>
      </c>
    </row>
    <row r="42" spans="1:21" s="100" customFormat="1" ht="38.25" hidden="1" x14ac:dyDescent="0.2">
      <c r="A42" s="45" t="s">
        <v>138</v>
      </c>
      <c r="B42" s="101"/>
      <c r="C42" s="98" t="s">
        <v>132</v>
      </c>
      <c r="D42" s="98" t="s">
        <v>139</v>
      </c>
      <c r="E42" s="98" t="s">
        <v>114</v>
      </c>
      <c r="F42" s="98" t="s">
        <v>116</v>
      </c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134" t="e">
        <f t="shared" si="2"/>
        <v>#DIV/0!</v>
      </c>
    </row>
    <row r="43" spans="1:21" s="114" customFormat="1" ht="112.5" hidden="1" customHeight="1" x14ac:dyDescent="0.2">
      <c r="A43" s="101" t="str">
        <f>'2'!A31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101"/>
      <c r="C43" s="98" t="s">
        <v>141</v>
      </c>
      <c r="D43" s="98" t="s">
        <v>124</v>
      </c>
      <c r="E43" s="98" t="s">
        <v>114</v>
      </c>
      <c r="F43" s="98" t="s">
        <v>116</v>
      </c>
      <c r="G43" s="99">
        <f>699.3</f>
        <v>699.3</v>
      </c>
      <c r="H43" s="99">
        <f t="shared" ref="H43:M43" si="9">H52</f>
        <v>0</v>
      </c>
      <c r="I43" s="99">
        <f t="shared" si="9"/>
        <v>0</v>
      </c>
      <c r="J43" s="99">
        <f t="shared" si="9"/>
        <v>0</v>
      </c>
      <c r="K43" s="99">
        <f t="shared" si="9"/>
        <v>0</v>
      </c>
      <c r="L43" s="99">
        <f t="shared" si="9"/>
        <v>0</v>
      </c>
      <c r="M43" s="99">
        <f t="shared" si="9"/>
        <v>0</v>
      </c>
      <c r="N43" s="99">
        <f>'2'!N31</f>
        <v>90700</v>
      </c>
      <c r="O43" s="99"/>
      <c r="P43" s="99">
        <f>'2'!P31</f>
        <v>90667</v>
      </c>
      <c r="Q43" s="99"/>
      <c r="R43" s="134" t="e">
        <f t="shared" si="2"/>
        <v>#DIV/0!</v>
      </c>
    </row>
    <row r="44" spans="1:21" s="114" customFormat="1" ht="38.25" hidden="1" x14ac:dyDescent="0.2">
      <c r="A44" s="101" t="s">
        <v>269</v>
      </c>
      <c r="B44" s="101"/>
      <c r="C44" s="98" t="s">
        <v>141</v>
      </c>
      <c r="D44" s="98" t="s">
        <v>135</v>
      </c>
      <c r="E44" s="98" t="s">
        <v>141</v>
      </c>
      <c r="F44" s="98" t="s">
        <v>116</v>
      </c>
      <c r="G44" s="99"/>
      <c r="H44" s="99"/>
      <c r="I44" s="99"/>
      <c r="J44" s="99"/>
      <c r="K44" s="99"/>
      <c r="L44" s="99"/>
      <c r="M44" s="99"/>
      <c r="N44" s="99">
        <v>0</v>
      </c>
      <c r="O44" s="99">
        <v>1</v>
      </c>
      <c r="P44" s="99"/>
      <c r="Q44" s="99"/>
      <c r="R44" s="134">
        <f t="shared" si="2"/>
        <v>0</v>
      </c>
    </row>
    <row r="45" spans="1:21" s="114" customFormat="1" ht="51.75" customHeight="1" x14ac:dyDescent="0.2">
      <c r="A45" s="101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45" s="101"/>
      <c r="C45" s="98" t="s">
        <v>437</v>
      </c>
      <c r="D45" s="98" t="s">
        <v>124</v>
      </c>
      <c r="E45" s="98" t="s">
        <v>114</v>
      </c>
      <c r="F45" s="98" t="s">
        <v>116</v>
      </c>
      <c r="G45" s="99"/>
      <c r="H45" s="99"/>
      <c r="I45" s="99"/>
      <c r="J45" s="99"/>
      <c r="K45" s="99"/>
      <c r="L45" s="99"/>
      <c r="M45" s="99"/>
      <c r="N45" s="99"/>
      <c r="O45" s="99">
        <f>'2'!O34</f>
        <v>426.4</v>
      </c>
      <c r="P45" s="99"/>
      <c r="Q45" s="99">
        <f>'2'!Q34</f>
        <v>426.4</v>
      </c>
      <c r="R45" s="134">
        <f t="shared" si="2"/>
        <v>1</v>
      </c>
    </row>
    <row r="46" spans="1:21" s="135" customFormat="1" ht="37.5" customHeight="1" x14ac:dyDescent="0.2">
      <c r="A46" s="38" t="str">
        <f>'2'!A37</f>
        <v>Обеспечение функционирования исполнительно - распорядительных органов местного самоуправления</v>
      </c>
      <c r="B46" s="178"/>
      <c r="C46" s="133" t="s">
        <v>270</v>
      </c>
      <c r="D46" s="133"/>
      <c r="E46" s="133"/>
      <c r="F46" s="133"/>
      <c r="G46" s="56"/>
      <c r="H46" s="56">
        <f t="shared" ref="H46:M46" si="10">H47</f>
        <v>0</v>
      </c>
      <c r="I46" s="56">
        <f t="shared" si="10"/>
        <v>0</v>
      </c>
      <c r="J46" s="56">
        <f t="shared" si="10"/>
        <v>0</v>
      </c>
      <c r="K46" s="56">
        <f t="shared" si="10"/>
        <v>0</v>
      </c>
      <c r="L46" s="56">
        <f t="shared" si="10"/>
        <v>0</v>
      </c>
      <c r="M46" s="56">
        <f t="shared" si="10"/>
        <v>0</v>
      </c>
      <c r="N46" s="56">
        <f>N56+N57+N58</f>
        <v>1959100</v>
      </c>
      <c r="O46" s="56">
        <f>O56+O57+O58</f>
        <v>1806.4</v>
      </c>
      <c r="P46" s="56">
        <f t="shared" ref="P46:Q46" si="11">P56+P57+P58</f>
        <v>1724236.28</v>
      </c>
      <c r="Q46" s="56">
        <f t="shared" si="11"/>
        <v>1795.3</v>
      </c>
      <c r="R46" s="134">
        <f t="shared" si="2"/>
        <v>0.99385518157661645</v>
      </c>
      <c r="T46" s="328"/>
    </row>
    <row r="47" spans="1:21" s="135" customFormat="1" ht="35.25" hidden="1" customHeight="1" x14ac:dyDescent="0.2">
      <c r="A47" s="45" t="s">
        <v>146</v>
      </c>
      <c r="B47" s="101"/>
      <c r="C47" s="98" t="s">
        <v>147</v>
      </c>
      <c r="D47" s="98"/>
      <c r="E47" s="98" t="s">
        <v>114</v>
      </c>
      <c r="F47" s="98" t="s">
        <v>143</v>
      </c>
      <c r="G47" s="99"/>
      <c r="H47" s="99">
        <f t="shared" ref="H47:M47" si="12">H43+H56</f>
        <v>0</v>
      </c>
      <c r="I47" s="99">
        <f t="shared" si="12"/>
        <v>0</v>
      </c>
      <c r="J47" s="99">
        <f t="shared" si="12"/>
        <v>0</v>
      </c>
      <c r="K47" s="99">
        <f t="shared" si="12"/>
        <v>0</v>
      </c>
      <c r="L47" s="99">
        <f t="shared" si="12"/>
        <v>0</v>
      </c>
      <c r="M47" s="99">
        <f t="shared" si="12"/>
        <v>0</v>
      </c>
      <c r="N47" s="99"/>
      <c r="O47" s="99"/>
      <c r="P47" s="56"/>
      <c r="Q47" s="56"/>
      <c r="R47" s="134" t="e">
        <f t="shared" si="2"/>
        <v>#DIV/0!</v>
      </c>
    </row>
    <row r="48" spans="1:21" s="114" customFormat="1" ht="76.5" hidden="1" x14ac:dyDescent="0.2">
      <c r="A48" s="45" t="s">
        <v>148</v>
      </c>
      <c r="B48" s="101"/>
      <c r="C48" s="98" t="s">
        <v>147</v>
      </c>
      <c r="D48" s="98" t="s">
        <v>124</v>
      </c>
      <c r="E48" s="98" t="s">
        <v>114</v>
      </c>
      <c r="F48" s="98" t="s">
        <v>143</v>
      </c>
      <c r="G48" s="99"/>
      <c r="H48" s="99">
        <f t="shared" ref="H48:M48" si="13">H49</f>
        <v>0</v>
      </c>
      <c r="I48" s="99">
        <f t="shared" si="13"/>
        <v>0</v>
      </c>
      <c r="J48" s="99">
        <f t="shared" si="13"/>
        <v>0</v>
      </c>
      <c r="K48" s="99">
        <f t="shared" si="13"/>
        <v>0</v>
      </c>
      <c r="L48" s="99">
        <f t="shared" si="13"/>
        <v>0</v>
      </c>
      <c r="M48" s="99">
        <f t="shared" si="13"/>
        <v>0</v>
      </c>
      <c r="N48" s="99"/>
      <c r="O48" s="99"/>
      <c r="P48" s="99"/>
      <c r="Q48" s="99"/>
      <c r="R48" s="134" t="e">
        <f t="shared" si="2"/>
        <v>#DIV/0!</v>
      </c>
    </row>
    <row r="49" spans="1:18" s="114" customFormat="1" ht="25.5" hidden="1" x14ac:dyDescent="0.2">
      <c r="A49" s="45" t="s">
        <v>125</v>
      </c>
      <c r="B49" s="101"/>
      <c r="C49" s="98" t="s">
        <v>147</v>
      </c>
      <c r="D49" s="98" t="s">
        <v>126</v>
      </c>
      <c r="E49" s="98" t="s">
        <v>114</v>
      </c>
      <c r="F49" s="98" t="s">
        <v>143</v>
      </c>
      <c r="G49" s="99"/>
      <c r="H49" s="99">
        <f t="shared" ref="H49:M49" si="14">H50+H51</f>
        <v>0</v>
      </c>
      <c r="I49" s="99">
        <f t="shared" si="14"/>
        <v>0</v>
      </c>
      <c r="J49" s="99">
        <f t="shared" si="14"/>
        <v>0</v>
      </c>
      <c r="K49" s="99">
        <f t="shared" si="14"/>
        <v>0</v>
      </c>
      <c r="L49" s="99">
        <f t="shared" si="14"/>
        <v>0</v>
      </c>
      <c r="M49" s="99">
        <f t="shared" si="14"/>
        <v>0</v>
      </c>
      <c r="N49" s="99"/>
      <c r="O49" s="99"/>
      <c r="P49" s="99"/>
      <c r="Q49" s="99"/>
      <c r="R49" s="134" t="e">
        <f t="shared" si="2"/>
        <v>#DIV/0!</v>
      </c>
    </row>
    <row r="50" spans="1:18" s="114" customFormat="1" ht="30" hidden="1" customHeight="1" x14ac:dyDescent="0.2">
      <c r="A50" s="45" t="s">
        <v>149</v>
      </c>
      <c r="B50" s="101"/>
      <c r="C50" s="98" t="s">
        <v>147</v>
      </c>
      <c r="D50" s="98" t="s">
        <v>150</v>
      </c>
      <c r="E50" s="98" t="s">
        <v>114</v>
      </c>
      <c r="F50" s="98" t="s">
        <v>143</v>
      </c>
      <c r="G50" s="99"/>
      <c r="H50" s="99">
        <f>H54+H51</f>
        <v>0</v>
      </c>
      <c r="I50" s="99">
        <f>I54+I51</f>
        <v>0</v>
      </c>
      <c r="J50" s="99">
        <f>J54+J51</f>
        <v>0</v>
      </c>
      <c r="K50" s="99"/>
      <c r="L50" s="99">
        <f>L54+L51</f>
        <v>0</v>
      </c>
      <c r="M50" s="99">
        <f>M54+M51</f>
        <v>0</v>
      </c>
      <c r="N50" s="99"/>
      <c r="O50" s="99"/>
      <c r="P50" s="99"/>
      <c r="Q50" s="99"/>
      <c r="R50" s="134" t="e">
        <f t="shared" si="2"/>
        <v>#DIV/0!</v>
      </c>
    </row>
    <row r="51" spans="1:18" s="114" customFormat="1" ht="34.5" hidden="1" customHeight="1" x14ac:dyDescent="0.2">
      <c r="A51" s="45" t="s">
        <v>127</v>
      </c>
      <c r="B51" s="101"/>
      <c r="C51" s="98" t="s">
        <v>147</v>
      </c>
      <c r="D51" s="98" t="s">
        <v>128</v>
      </c>
      <c r="E51" s="98" t="s">
        <v>114</v>
      </c>
      <c r="F51" s="98" t="s">
        <v>143</v>
      </c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134" t="e">
        <f t="shared" si="2"/>
        <v>#DIV/0!</v>
      </c>
    </row>
    <row r="52" spans="1:18" s="114" customFormat="1" ht="38.25" hidden="1" x14ac:dyDescent="0.2">
      <c r="A52" s="45" t="s">
        <v>136</v>
      </c>
      <c r="B52" s="101"/>
      <c r="C52" s="98" t="s">
        <v>147</v>
      </c>
      <c r="D52" s="98" t="s">
        <v>137</v>
      </c>
      <c r="E52" s="98" t="s">
        <v>114</v>
      </c>
      <c r="F52" s="98" t="s">
        <v>143</v>
      </c>
      <c r="G52" s="99"/>
      <c r="H52" s="99">
        <f t="shared" ref="H52:M52" si="15">H53+H54</f>
        <v>0</v>
      </c>
      <c r="I52" s="99">
        <f t="shared" si="15"/>
        <v>0</v>
      </c>
      <c r="J52" s="99">
        <f t="shared" si="15"/>
        <v>0</v>
      </c>
      <c r="K52" s="99">
        <f t="shared" si="15"/>
        <v>0</v>
      </c>
      <c r="L52" s="99">
        <f t="shared" si="15"/>
        <v>0</v>
      </c>
      <c r="M52" s="99">
        <f t="shared" si="15"/>
        <v>0</v>
      </c>
      <c r="N52" s="99"/>
      <c r="O52" s="99"/>
      <c r="P52" s="99"/>
      <c r="Q52" s="99"/>
      <c r="R52" s="134" t="e">
        <f t="shared" si="2"/>
        <v>#DIV/0!</v>
      </c>
    </row>
    <row r="53" spans="1:18" s="114" customFormat="1" ht="26.25" hidden="1" customHeight="1" x14ac:dyDescent="0.2">
      <c r="A53" s="45" t="s">
        <v>152</v>
      </c>
      <c r="B53" s="101"/>
      <c r="C53" s="98" t="s">
        <v>147</v>
      </c>
      <c r="D53" s="98" t="s">
        <v>153</v>
      </c>
      <c r="E53" s="98" t="s">
        <v>114</v>
      </c>
      <c r="F53" s="98" t="s">
        <v>143</v>
      </c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134" t="e">
        <f t="shared" si="2"/>
        <v>#DIV/0!</v>
      </c>
    </row>
    <row r="54" spans="1:18" s="114" customFormat="1" ht="30" hidden="1" customHeight="1" x14ac:dyDescent="0.2">
      <c r="A54" s="45" t="s">
        <v>138</v>
      </c>
      <c r="B54" s="101"/>
      <c r="C54" s="98" t="s">
        <v>147</v>
      </c>
      <c r="D54" s="98" t="s">
        <v>139</v>
      </c>
      <c r="E54" s="98" t="s">
        <v>114</v>
      </c>
      <c r="F54" s="98" t="s">
        <v>143</v>
      </c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134" t="e">
        <f t="shared" si="2"/>
        <v>#DIV/0!</v>
      </c>
    </row>
    <row r="55" spans="1:18" s="114" customFormat="1" hidden="1" x14ac:dyDescent="0.2">
      <c r="A55" s="45"/>
      <c r="B55" s="101"/>
      <c r="C55" s="98"/>
      <c r="D55" s="98"/>
      <c r="E55" s="98"/>
      <c r="F55" s="98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134" t="e">
        <f t="shared" si="2"/>
        <v>#DIV/0!</v>
      </c>
    </row>
    <row r="56" spans="1:18" s="114" customFormat="1" ht="62.25" customHeight="1" x14ac:dyDescent="0.2">
      <c r="A56" s="101" t="str">
        <f>'2'!A38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56" s="101"/>
      <c r="C56" s="98" t="s">
        <v>151</v>
      </c>
      <c r="D56" s="98" t="s">
        <v>135</v>
      </c>
      <c r="E56" s="98" t="s">
        <v>114</v>
      </c>
      <c r="F56" s="98" t="s">
        <v>143</v>
      </c>
      <c r="G56" s="99">
        <v>0.7</v>
      </c>
      <c r="H56" s="99">
        <f t="shared" ref="H56:M56" si="16">H58</f>
        <v>0</v>
      </c>
      <c r="I56" s="99">
        <f t="shared" si="16"/>
        <v>0</v>
      </c>
      <c r="J56" s="99">
        <f t="shared" si="16"/>
        <v>0</v>
      </c>
      <c r="K56" s="99">
        <f t="shared" si="16"/>
        <v>0</v>
      </c>
      <c r="L56" s="99">
        <f t="shared" si="16"/>
        <v>0</v>
      </c>
      <c r="M56" s="99">
        <f t="shared" si="16"/>
        <v>0</v>
      </c>
      <c r="N56" s="99">
        <f>'2'!N38</f>
        <v>1775100</v>
      </c>
      <c r="O56" s="99">
        <f>'2'!O38</f>
        <v>1606</v>
      </c>
      <c r="P56" s="99">
        <f>'2'!P38</f>
        <v>1613345.58</v>
      </c>
      <c r="Q56" s="99">
        <f>'2'!Q38</f>
        <v>1597</v>
      </c>
      <c r="R56" s="134">
        <f t="shared" si="2"/>
        <v>0.99439601494396013</v>
      </c>
    </row>
    <row r="57" spans="1:18" s="114" customFormat="1" ht="36.75" hidden="1" customHeight="1" x14ac:dyDescent="0.2">
      <c r="A57" s="101" t="str">
        <f>'2'!A40</f>
        <v>Расходы на содержание Центрального аппарата органов местного самоуправления (муниципальных  органов)  (Иные бюджетные ассигнования)</v>
      </c>
      <c r="B57" s="101"/>
      <c r="C57" s="98" t="s">
        <v>151</v>
      </c>
      <c r="D57" s="98" t="s">
        <v>154</v>
      </c>
      <c r="E57" s="98" t="s">
        <v>114</v>
      </c>
      <c r="F57" s="98" t="s">
        <v>143</v>
      </c>
      <c r="G57" s="99"/>
      <c r="H57" s="99"/>
      <c r="I57" s="99"/>
      <c r="J57" s="99"/>
      <c r="K57" s="99"/>
      <c r="L57" s="99"/>
      <c r="M57" s="99"/>
      <c r="N57" s="99">
        <f>'2'!N40</f>
        <v>1100</v>
      </c>
      <c r="O57" s="99"/>
      <c r="P57" s="99">
        <f>'2'!P40</f>
        <v>1000.04</v>
      </c>
      <c r="Q57" s="99"/>
      <c r="R57" s="134" t="e">
        <f t="shared" si="2"/>
        <v>#DIV/0!</v>
      </c>
    </row>
    <row r="58" spans="1:18" s="114" customFormat="1" ht="63.75" x14ac:dyDescent="0.2">
      <c r="A58" s="45" t="str">
        <f>'2'!A77</f>
        <v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v>
      </c>
      <c r="B58" s="101"/>
      <c r="C58" s="98" t="s">
        <v>342</v>
      </c>
      <c r="D58" s="98" t="s">
        <v>135</v>
      </c>
      <c r="E58" s="98" t="s">
        <v>116</v>
      </c>
      <c r="F58" s="98" t="s">
        <v>186</v>
      </c>
      <c r="G58" s="99"/>
      <c r="H58" s="99">
        <f t="shared" ref="H58:M58" si="17">H59+H60</f>
        <v>0</v>
      </c>
      <c r="I58" s="99">
        <f t="shared" si="17"/>
        <v>0</v>
      </c>
      <c r="J58" s="99">
        <f t="shared" si="17"/>
        <v>0</v>
      </c>
      <c r="K58" s="99">
        <f t="shared" si="17"/>
        <v>0</v>
      </c>
      <c r="L58" s="99">
        <f t="shared" si="17"/>
        <v>0</v>
      </c>
      <c r="M58" s="99">
        <f t="shared" si="17"/>
        <v>0</v>
      </c>
      <c r="N58" s="99">
        <f>'2'!N77</f>
        <v>182900</v>
      </c>
      <c r="O58" s="99">
        <f>'2'!O77</f>
        <v>200.4</v>
      </c>
      <c r="P58" s="99">
        <f>'2'!P77</f>
        <v>109890.66</v>
      </c>
      <c r="Q58" s="99">
        <f>'2'!Q77</f>
        <v>198.3</v>
      </c>
      <c r="R58" s="134">
        <f t="shared" si="2"/>
        <v>0.98952095808383234</v>
      </c>
    </row>
    <row r="59" spans="1:18" s="114" customFormat="1" ht="25.5" hidden="1" customHeight="1" x14ac:dyDescent="0.2">
      <c r="A59" s="45" t="s">
        <v>157</v>
      </c>
      <c r="B59" s="101"/>
      <c r="C59" s="98" t="s">
        <v>147</v>
      </c>
      <c r="D59" s="98" t="s">
        <v>158</v>
      </c>
      <c r="E59" s="98" t="s">
        <v>114</v>
      </c>
      <c r="F59" s="98" t="s">
        <v>143</v>
      </c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134" t="e">
        <f t="shared" si="2"/>
        <v>#DIV/0!</v>
      </c>
    </row>
    <row r="60" spans="1:18" s="114" customFormat="1" ht="15" hidden="1" customHeight="1" x14ac:dyDescent="0.2">
      <c r="A60" s="45" t="s">
        <v>159</v>
      </c>
      <c r="B60" s="101"/>
      <c r="C60" s="98" t="s">
        <v>147</v>
      </c>
      <c r="D60" s="98" t="s">
        <v>160</v>
      </c>
      <c r="E60" s="98" t="s">
        <v>114</v>
      </c>
      <c r="F60" s="98" t="s">
        <v>143</v>
      </c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134" t="e">
        <f t="shared" si="2"/>
        <v>#DIV/0!</v>
      </c>
    </row>
    <row r="61" spans="1:18" s="135" customFormat="1" ht="27" hidden="1" customHeight="1" x14ac:dyDescent="0.2">
      <c r="A61" s="179" t="s">
        <v>163</v>
      </c>
      <c r="B61" s="178"/>
      <c r="C61" s="133" t="s">
        <v>164</v>
      </c>
      <c r="D61" s="133"/>
      <c r="E61" s="133"/>
      <c r="F61" s="133"/>
      <c r="G61" s="56"/>
      <c r="H61" s="56"/>
      <c r="I61" s="56"/>
      <c r="J61" s="56"/>
      <c r="K61" s="56"/>
      <c r="L61" s="56"/>
      <c r="M61" s="56"/>
      <c r="N61" s="56">
        <f>N62</f>
        <v>295600</v>
      </c>
      <c r="O61" s="56">
        <f>O62</f>
        <v>0</v>
      </c>
      <c r="P61" s="56">
        <f>P62</f>
        <v>295593.94</v>
      </c>
      <c r="Q61" s="56">
        <f>Q62</f>
        <v>0</v>
      </c>
      <c r="R61" s="134" t="e">
        <f t="shared" si="2"/>
        <v>#DIV/0!</v>
      </c>
    </row>
    <row r="62" spans="1:18" s="135" customFormat="1" ht="38.25" hidden="1" customHeight="1" x14ac:dyDescent="0.2">
      <c r="A62" s="45" t="s">
        <v>271</v>
      </c>
      <c r="B62" s="178"/>
      <c r="C62" s="98" t="s">
        <v>166</v>
      </c>
      <c r="D62" s="133"/>
      <c r="E62" s="98" t="s">
        <v>114</v>
      </c>
      <c r="F62" s="98" t="s">
        <v>162</v>
      </c>
      <c r="G62" s="99"/>
      <c r="H62" s="99"/>
      <c r="I62" s="99"/>
      <c r="J62" s="99"/>
      <c r="K62" s="99"/>
      <c r="L62" s="99"/>
      <c r="M62" s="99"/>
      <c r="N62" s="99">
        <f>N63+N64</f>
        <v>295600</v>
      </c>
      <c r="O62" s="99">
        <f>O63+O64</f>
        <v>0</v>
      </c>
      <c r="P62" s="99">
        <f>P63+P64+P65+P66</f>
        <v>295593.94</v>
      </c>
      <c r="Q62" s="99">
        <f>Q63+Q64+Q65+Q66</f>
        <v>0</v>
      </c>
      <c r="R62" s="134" t="e">
        <f t="shared" si="2"/>
        <v>#DIV/0!</v>
      </c>
    </row>
    <row r="63" spans="1:18" s="100" customFormat="1" ht="51" hidden="1" customHeight="1" x14ac:dyDescent="0.2">
      <c r="A63" s="45" t="s">
        <v>422</v>
      </c>
      <c r="B63" s="101"/>
      <c r="C63" s="98" t="s">
        <v>343</v>
      </c>
      <c r="D63" s="98" t="s">
        <v>154</v>
      </c>
      <c r="E63" s="98" t="s">
        <v>114</v>
      </c>
      <c r="F63" s="98" t="s">
        <v>162</v>
      </c>
      <c r="G63" s="99"/>
      <c r="H63" s="99"/>
      <c r="I63" s="99"/>
      <c r="J63" s="99"/>
      <c r="K63" s="99"/>
      <c r="L63" s="99"/>
      <c r="M63" s="99"/>
      <c r="N63" s="99">
        <f>'2'!N44</f>
        <v>295600</v>
      </c>
      <c r="O63" s="99"/>
      <c r="P63" s="99">
        <f>'2'!P44</f>
        <v>295593.94</v>
      </c>
      <c r="Q63" s="99"/>
      <c r="R63" s="134" t="e">
        <f t="shared" si="2"/>
        <v>#DIV/0!</v>
      </c>
    </row>
    <row r="64" spans="1:18" s="100" customFormat="1" ht="34.5" hidden="1" customHeight="1" x14ac:dyDescent="0.2">
      <c r="A64" s="45" t="s">
        <v>168</v>
      </c>
      <c r="B64" s="101"/>
      <c r="C64" s="98" t="s">
        <v>272</v>
      </c>
      <c r="D64" s="98" t="s">
        <v>135</v>
      </c>
      <c r="E64" s="98" t="s">
        <v>114</v>
      </c>
      <c r="F64" s="98" t="s">
        <v>162</v>
      </c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134" t="e">
        <f t="shared" si="2"/>
        <v>#DIV/0!</v>
      </c>
    </row>
    <row r="65" spans="1:18" s="112" customFormat="1" ht="40.5" hidden="1" customHeight="1" x14ac:dyDescent="0.25">
      <c r="A65" s="90" t="s">
        <v>138</v>
      </c>
      <c r="B65" s="91">
        <v>715</v>
      </c>
      <c r="C65" s="98" t="s">
        <v>167</v>
      </c>
      <c r="D65" s="92" t="s">
        <v>139</v>
      </c>
      <c r="E65" s="92" t="s">
        <v>114</v>
      </c>
      <c r="F65" s="92" t="s">
        <v>162</v>
      </c>
      <c r="G65" s="93"/>
      <c r="H65" s="93"/>
      <c r="I65" s="93"/>
      <c r="J65" s="93"/>
      <c r="K65" s="93"/>
      <c r="L65" s="93"/>
      <c r="M65" s="93"/>
      <c r="N65" s="93">
        <v>0</v>
      </c>
      <c r="O65" s="93">
        <v>0</v>
      </c>
      <c r="P65" s="94">
        <v>0</v>
      </c>
      <c r="Q65" s="94">
        <v>0</v>
      </c>
      <c r="R65" s="134" t="e">
        <f t="shared" si="2"/>
        <v>#DIV/0!</v>
      </c>
    </row>
    <row r="66" spans="1:18" s="112" customFormat="1" ht="38.25" hidden="1" customHeight="1" x14ac:dyDescent="0.25">
      <c r="A66" s="90" t="s">
        <v>138</v>
      </c>
      <c r="B66" s="91">
        <v>715</v>
      </c>
      <c r="C66" s="98" t="s">
        <v>272</v>
      </c>
      <c r="D66" s="92" t="s">
        <v>139</v>
      </c>
      <c r="E66" s="92" t="s">
        <v>114</v>
      </c>
      <c r="F66" s="92" t="s">
        <v>162</v>
      </c>
      <c r="G66" s="93"/>
      <c r="H66" s="93"/>
      <c r="I66" s="93"/>
      <c r="J66" s="93"/>
      <c r="K66" s="93"/>
      <c r="L66" s="93"/>
      <c r="M66" s="93"/>
      <c r="N66" s="93">
        <v>0</v>
      </c>
      <c r="O66" s="93">
        <v>0</v>
      </c>
      <c r="P66" s="94">
        <v>0</v>
      </c>
      <c r="Q66" s="94">
        <v>0</v>
      </c>
      <c r="R66" s="134" t="e">
        <f t="shared" si="2"/>
        <v>#DIV/0!</v>
      </c>
    </row>
    <row r="67" spans="1:18" s="135" customFormat="1" ht="12.75" hidden="1" customHeight="1" x14ac:dyDescent="0.2">
      <c r="A67" s="38" t="s">
        <v>169</v>
      </c>
      <c r="B67" s="178"/>
      <c r="C67" s="133"/>
      <c r="D67" s="133"/>
      <c r="E67" s="133" t="s">
        <v>114</v>
      </c>
      <c r="F67" s="133" t="s">
        <v>170</v>
      </c>
      <c r="G67" s="56"/>
      <c r="H67" s="56">
        <f t="shared" ref="H67:M68" si="18">H68</f>
        <v>0</v>
      </c>
      <c r="I67" s="56">
        <f t="shared" si="18"/>
        <v>0</v>
      </c>
      <c r="J67" s="56">
        <f t="shared" si="18"/>
        <v>0</v>
      </c>
      <c r="K67" s="56">
        <f>K68</f>
        <v>0</v>
      </c>
      <c r="L67" s="56">
        <f t="shared" si="18"/>
        <v>0</v>
      </c>
      <c r="M67" s="56">
        <f t="shared" si="18"/>
        <v>0</v>
      </c>
      <c r="N67" s="56"/>
      <c r="O67" s="56"/>
      <c r="P67" s="56"/>
      <c r="Q67" s="56"/>
      <c r="R67" s="134" t="e">
        <f t="shared" si="2"/>
        <v>#DIV/0!</v>
      </c>
    </row>
    <row r="68" spans="1:18" s="135" customFormat="1" ht="38.25" hidden="1" customHeight="1" x14ac:dyDescent="0.2">
      <c r="A68" s="45" t="s">
        <v>171</v>
      </c>
      <c r="B68" s="101"/>
      <c r="C68" s="98" t="s">
        <v>172</v>
      </c>
      <c r="D68" s="98"/>
      <c r="E68" s="98" t="s">
        <v>114</v>
      </c>
      <c r="F68" s="98" t="s">
        <v>170</v>
      </c>
      <c r="G68" s="99"/>
      <c r="H68" s="99">
        <f t="shared" si="18"/>
        <v>0</v>
      </c>
      <c r="I68" s="99">
        <f t="shared" si="18"/>
        <v>0</v>
      </c>
      <c r="J68" s="99">
        <f t="shared" si="18"/>
        <v>0</v>
      </c>
      <c r="K68" s="99">
        <f t="shared" si="18"/>
        <v>0</v>
      </c>
      <c r="L68" s="99">
        <f t="shared" si="18"/>
        <v>0</v>
      </c>
      <c r="M68" s="99">
        <f t="shared" si="18"/>
        <v>0</v>
      </c>
      <c r="N68" s="99"/>
      <c r="O68" s="99"/>
      <c r="P68" s="56"/>
      <c r="Q68" s="56"/>
      <c r="R68" s="134" t="e">
        <f t="shared" si="2"/>
        <v>#DIV/0!</v>
      </c>
    </row>
    <row r="69" spans="1:18" s="135" customFormat="1" ht="37.5" hidden="1" customHeight="1" x14ac:dyDescent="0.2">
      <c r="A69" s="45" t="s">
        <v>173</v>
      </c>
      <c r="B69" s="101"/>
      <c r="C69" s="98" t="s">
        <v>174</v>
      </c>
      <c r="D69" s="98"/>
      <c r="E69" s="98" t="s">
        <v>114</v>
      </c>
      <c r="F69" s="98" t="s">
        <v>170</v>
      </c>
      <c r="G69" s="99"/>
      <c r="H69" s="99">
        <f t="shared" ref="H69:M69" si="19">H70+H74</f>
        <v>0</v>
      </c>
      <c r="I69" s="99">
        <f t="shared" si="19"/>
        <v>0</v>
      </c>
      <c r="J69" s="99">
        <f t="shared" si="19"/>
        <v>0</v>
      </c>
      <c r="K69" s="99">
        <f t="shared" si="19"/>
        <v>0</v>
      </c>
      <c r="L69" s="99">
        <f t="shared" si="19"/>
        <v>0</v>
      </c>
      <c r="M69" s="99">
        <f t="shared" si="19"/>
        <v>0</v>
      </c>
      <c r="N69" s="99"/>
      <c r="O69" s="99"/>
      <c r="P69" s="56"/>
      <c r="Q69" s="56"/>
      <c r="R69" s="134" t="e">
        <f t="shared" si="2"/>
        <v>#DIV/0!</v>
      </c>
    </row>
    <row r="70" spans="1:18" s="135" customFormat="1" ht="25.5" hidden="1" customHeight="1" x14ac:dyDescent="0.2">
      <c r="A70" s="45" t="s">
        <v>175</v>
      </c>
      <c r="B70" s="101"/>
      <c r="C70" s="98" t="s">
        <v>176</v>
      </c>
      <c r="D70" s="98"/>
      <c r="E70" s="98" t="s">
        <v>114</v>
      </c>
      <c r="F70" s="98" t="s">
        <v>170</v>
      </c>
      <c r="G70" s="99"/>
      <c r="H70" s="99">
        <f t="shared" ref="H70:M72" si="20">H71</f>
        <v>0</v>
      </c>
      <c r="I70" s="99">
        <f t="shared" si="20"/>
        <v>0</v>
      </c>
      <c r="J70" s="99">
        <f t="shared" si="20"/>
        <v>0</v>
      </c>
      <c r="K70" s="99">
        <f t="shared" si="20"/>
        <v>0</v>
      </c>
      <c r="L70" s="99">
        <f t="shared" si="20"/>
        <v>0</v>
      </c>
      <c r="M70" s="99">
        <f t="shared" si="20"/>
        <v>0</v>
      </c>
      <c r="N70" s="99"/>
      <c r="O70" s="99"/>
      <c r="P70" s="56"/>
      <c r="Q70" s="56"/>
      <c r="R70" s="134" t="e">
        <f t="shared" si="2"/>
        <v>#DIV/0!</v>
      </c>
    </row>
    <row r="71" spans="1:18" s="135" customFormat="1" ht="25.5" hidden="1" customHeight="1" x14ac:dyDescent="0.2">
      <c r="A71" s="45" t="s">
        <v>177</v>
      </c>
      <c r="B71" s="101"/>
      <c r="C71" s="98" t="s">
        <v>176</v>
      </c>
      <c r="D71" s="98" t="s">
        <v>135</v>
      </c>
      <c r="E71" s="98" t="s">
        <v>114</v>
      </c>
      <c r="F71" s="98" t="s">
        <v>170</v>
      </c>
      <c r="G71" s="99"/>
      <c r="H71" s="99">
        <f t="shared" si="20"/>
        <v>0</v>
      </c>
      <c r="I71" s="99">
        <f t="shared" si="20"/>
        <v>0</v>
      </c>
      <c r="J71" s="99">
        <f t="shared" si="20"/>
        <v>0</v>
      </c>
      <c r="K71" s="99">
        <f t="shared" si="20"/>
        <v>0</v>
      </c>
      <c r="L71" s="99">
        <f t="shared" si="20"/>
        <v>0</v>
      </c>
      <c r="M71" s="99">
        <f t="shared" si="20"/>
        <v>0</v>
      </c>
      <c r="N71" s="99"/>
      <c r="O71" s="99"/>
      <c r="P71" s="56"/>
      <c r="Q71" s="56"/>
      <c r="R71" s="134" t="e">
        <f t="shared" si="2"/>
        <v>#DIV/0!</v>
      </c>
    </row>
    <row r="72" spans="1:18" s="135" customFormat="1" ht="38.25" hidden="1" customHeight="1" x14ac:dyDescent="0.2">
      <c r="A72" s="45" t="s">
        <v>136</v>
      </c>
      <c r="B72" s="101"/>
      <c r="C72" s="98" t="s">
        <v>176</v>
      </c>
      <c r="D72" s="98" t="s">
        <v>137</v>
      </c>
      <c r="E72" s="98" t="s">
        <v>114</v>
      </c>
      <c r="F72" s="98" t="s">
        <v>170</v>
      </c>
      <c r="G72" s="99"/>
      <c r="H72" s="99">
        <f t="shared" si="20"/>
        <v>0</v>
      </c>
      <c r="I72" s="99">
        <f t="shared" si="20"/>
        <v>0</v>
      </c>
      <c r="J72" s="99">
        <f t="shared" si="20"/>
        <v>0</v>
      </c>
      <c r="K72" s="99">
        <f t="shared" si="20"/>
        <v>0</v>
      </c>
      <c r="L72" s="99">
        <f t="shared" si="20"/>
        <v>0</v>
      </c>
      <c r="M72" s="99">
        <f t="shared" si="20"/>
        <v>0</v>
      </c>
      <c r="N72" s="99"/>
      <c r="O72" s="99"/>
      <c r="P72" s="56"/>
      <c r="Q72" s="56"/>
      <c r="R72" s="134" t="e">
        <f t="shared" si="2"/>
        <v>#DIV/0!</v>
      </c>
    </row>
    <row r="73" spans="1:18" s="135" customFormat="1" ht="38.25" hidden="1" customHeight="1" x14ac:dyDescent="0.2">
      <c r="A73" s="45" t="s">
        <v>138</v>
      </c>
      <c r="B73" s="101"/>
      <c r="C73" s="98" t="s">
        <v>176</v>
      </c>
      <c r="D73" s="98" t="s">
        <v>139</v>
      </c>
      <c r="E73" s="98" t="s">
        <v>114</v>
      </c>
      <c r="F73" s="98" t="s">
        <v>170</v>
      </c>
      <c r="G73" s="99"/>
      <c r="H73" s="99"/>
      <c r="I73" s="99"/>
      <c r="J73" s="99"/>
      <c r="K73" s="99"/>
      <c r="L73" s="99"/>
      <c r="M73" s="99"/>
      <c r="N73" s="99"/>
      <c r="O73" s="99"/>
      <c r="P73" s="56"/>
      <c r="Q73" s="56"/>
      <c r="R73" s="134" t="e">
        <f t="shared" si="2"/>
        <v>#DIV/0!</v>
      </c>
    </row>
    <row r="74" spans="1:18" s="135" customFormat="1" ht="24" hidden="1" customHeight="1" x14ac:dyDescent="0.2">
      <c r="A74" s="45" t="s">
        <v>178</v>
      </c>
      <c r="B74" s="101"/>
      <c r="C74" s="98" t="s">
        <v>179</v>
      </c>
      <c r="D74" s="98"/>
      <c r="E74" s="98" t="s">
        <v>114</v>
      </c>
      <c r="F74" s="98" t="s">
        <v>170</v>
      </c>
      <c r="G74" s="99"/>
      <c r="H74" s="99">
        <f t="shared" ref="H74:M75" si="21">H75</f>
        <v>0</v>
      </c>
      <c r="I74" s="99">
        <f t="shared" si="21"/>
        <v>0</v>
      </c>
      <c r="J74" s="99">
        <f t="shared" si="21"/>
        <v>0</v>
      </c>
      <c r="K74" s="99">
        <f t="shared" si="21"/>
        <v>0</v>
      </c>
      <c r="L74" s="99">
        <f t="shared" si="21"/>
        <v>0</v>
      </c>
      <c r="M74" s="99">
        <f t="shared" si="21"/>
        <v>0</v>
      </c>
      <c r="N74" s="99"/>
      <c r="O74" s="99"/>
      <c r="P74" s="56"/>
      <c r="Q74" s="56"/>
      <c r="R74" s="134" t="e">
        <f t="shared" si="2"/>
        <v>#DIV/0!</v>
      </c>
    </row>
    <row r="75" spans="1:18" s="135" customFormat="1" ht="24" hidden="1" customHeight="1" x14ac:dyDescent="0.2">
      <c r="A75" s="45" t="s">
        <v>180</v>
      </c>
      <c r="B75" s="101"/>
      <c r="C75" s="98" t="s">
        <v>179</v>
      </c>
      <c r="D75" s="98" t="s">
        <v>181</v>
      </c>
      <c r="E75" s="98" t="s">
        <v>114</v>
      </c>
      <c r="F75" s="98" t="s">
        <v>170</v>
      </c>
      <c r="G75" s="99"/>
      <c r="H75" s="99">
        <f t="shared" si="21"/>
        <v>0</v>
      </c>
      <c r="I75" s="99">
        <f t="shared" si="21"/>
        <v>0</v>
      </c>
      <c r="J75" s="99">
        <f t="shared" si="21"/>
        <v>0</v>
      </c>
      <c r="K75" s="99">
        <f t="shared" si="21"/>
        <v>0</v>
      </c>
      <c r="L75" s="99">
        <f t="shared" si="21"/>
        <v>0</v>
      </c>
      <c r="M75" s="99">
        <f t="shared" si="21"/>
        <v>0</v>
      </c>
      <c r="N75" s="99"/>
      <c r="O75" s="99"/>
      <c r="P75" s="56"/>
      <c r="Q75" s="56"/>
      <c r="R75" s="134" t="e">
        <f t="shared" si="2"/>
        <v>#DIV/0!</v>
      </c>
    </row>
    <row r="76" spans="1:18" s="135" customFormat="1" ht="12.75" hidden="1" customHeight="1" x14ac:dyDescent="0.2">
      <c r="A76" s="45" t="s">
        <v>182</v>
      </c>
      <c r="B76" s="101"/>
      <c r="C76" s="98" t="s">
        <v>179</v>
      </c>
      <c r="D76" s="98" t="s">
        <v>183</v>
      </c>
      <c r="E76" s="98" t="s">
        <v>114</v>
      </c>
      <c r="F76" s="98" t="s">
        <v>170</v>
      </c>
      <c r="G76" s="99"/>
      <c r="H76" s="99">
        <f>H71</f>
        <v>0</v>
      </c>
      <c r="I76" s="99">
        <f>I71</f>
        <v>0</v>
      </c>
      <c r="J76" s="99">
        <f>J71</f>
        <v>0</v>
      </c>
      <c r="K76" s="99"/>
      <c r="L76" s="99">
        <f>L71</f>
        <v>0</v>
      </c>
      <c r="M76" s="99">
        <f>M71</f>
        <v>0</v>
      </c>
      <c r="N76" s="99"/>
      <c r="O76" s="99"/>
      <c r="P76" s="56"/>
      <c r="Q76" s="56"/>
      <c r="R76" s="134" t="e">
        <f t="shared" si="2"/>
        <v>#DIV/0!</v>
      </c>
    </row>
    <row r="77" spans="1:18" s="131" customFormat="1" ht="13.5" hidden="1" x14ac:dyDescent="0.25">
      <c r="A77" s="180" t="s">
        <v>184</v>
      </c>
      <c r="B77" s="181"/>
      <c r="C77" s="133" t="s">
        <v>344</v>
      </c>
      <c r="D77" s="129"/>
      <c r="E77" s="129"/>
      <c r="F77" s="129"/>
      <c r="G77" s="130"/>
      <c r="H77" s="130"/>
      <c r="I77" s="130"/>
      <c r="J77" s="130"/>
      <c r="K77" s="130"/>
      <c r="L77" s="130"/>
      <c r="M77" s="130"/>
      <c r="N77" s="130">
        <f t="shared" ref="N77:Q79" si="22">N78</f>
        <v>0</v>
      </c>
      <c r="O77" s="130">
        <f t="shared" si="22"/>
        <v>0</v>
      </c>
      <c r="P77" s="130">
        <f t="shared" si="22"/>
        <v>0</v>
      </c>
      <c r="Q77" s="130">
        <f t="shared" si="22"/>
        <v>0</v>
      </c>
      <c r="R77" s="134" t="e">
        <f t="shared" si="2"/>
        <v>#DIV/0!</v>
      </c>
    </row>
    <row r="78" spans="1:18" s="135" customFormat="1" hidden="1" x14ac:dyDescent="0.2">
      <c r="A78" s="182" t="s">
        <v>185</v>
      </c>
      <c r="B78" s="183"/>
      <c r="C78" s="133" t="s">
        <v>274</v>
      </c>
      <c r="D78" s="133"/>
      <c r="E78" s="133" t="s">
        <v>116</v>
      </c>
      <c r="F78" s="133" t="s">
        <v>186</v>
      </c>
      <c r="G78" s="56"/>
      <c r="H78" s="56"/>
      <c r="I78" s="56"/>
      <c r="J78" s="56"/>
      <c r="K78" s="56"/>
      <c r="L78" s="56"/>
      <c r="M78" s="56"/>
      <c r="N78" s="56">
        <f t="shared" si="22"/>
        <v>0</v>
      </c>
      <c r="O78" s="56">
        <f t="shared" si="22"/>
        <v>0</v>
      </c>
      <c r="P78" s="56">
        <f t="shared" si="22"/>
        <v>0</v>
      </c>
      <c r="Q78" s="56">
        <f t="shared" si="22"/>
        <v>0</v>
      </c>
      <c r="R78" s="134" t="e">
        <f t="shared" si="2"/>
        <v>#DIV/0!</v>
      </c>
    </row>
    <row r="79" spans="1:18" s="135" customFormat="1" ht="39" hidden="1" customHeight="1" x14ac:dyDescent="0.2">
      <c r="A79" s="184" t="s">
        <v>187</v>
      </c>
      <c r="B79" s="185"/>
      <c r="C79" s="98" t="s">
        <v>274</v>
      </c>
      <c r="D79" s="98"/>
      <c r="E79" s="98" t="s">
        <v>116</v>
      </c>
      <c r="F79" s="98" t="s">
        <v>186</v>
      </c>
      <c r="G79" s="99"/>
      <c r="H79" s="99"/>
      <c r="I79" s="99"/>
      <c r="J79" s="99"/>
      <c r="K79" s="99"/>
      <c r="L79" s="99"/>
      <c r="M79" s="99"/>
      <c r="N79" s="99">
        <f t="shared" si="22"/>
        <v>0</v>
      </c>
      <c r="O79" s="99">
        <f t="shared" si="22"/>
        <v>0</v>
      </c>
      <c r="P79" s="99">
        <f t="shared" si="22"/>
        <v>0</v>
      </c>
      <c r="Q79" s="99">
        <f t="shared" si="22"/>
        <v>0</v>
      </c>
      <c r="R79" s="134" t="e">
        <f t="shared" si="2"/>
        <v>#DIV/0!</v>
      </c>
    </row>
    <row r="80" spans="1:18" s="135" customFormat="1" ht="36" hidden="1" customHeight="1" x14ac:dyDescent="0.2">
      <c r="A80" s="184" t="s">
        <v>275</v>
      </c>
      <c r="B80" s="185"/>
      <c r="C80" s="98" t="s">
        <v>274</v>
      </c>
      <c r="D80" s="98"/>
      <c r="E80" s="98" t="s">
        <v>116</v>
      </c>
      <c r="F80" s="98" t="s">
        <v>186</v>
      </c>
      <c r="G80" s="99"/>
      <c r="H80" s="99"/>
      <c r="I80" s="99"/>
      <c r="J80" s="99"/>
      <c r="K80" s="99"/>
      <c r="L80" s="99"/>
      <c r="M80" s="99"/>
      <c r="N80" s="99">
        <f>N81</f>
        <v>0</v>
      </c>
      <c r="O80" s="99">
        <f>O81</f>
        <v>0</v>
      </c>
      <c r="P80" s="99">
        <f>P81+P82</f>
        <v>0</v>
      </c>
      <c r="Q80" s="99">
        <f>Q81+Q82</f>
        <v>0</v>
      </c>
      <c r="R80" s="134" t="e">
        <f t="shared" si="2"/>
        <v>#DIV/0!</v>
      </c>
    </row>
    <row r="81" spans="1:18" s="135" customFormat="1" ht="51" hidden="1" x14ac:dyDescent="0.2">
      <c r="A81" s="184" t="s">
        <v>276</v>
      </c>
      <c r="B81" s="185"/>
      <c r="C81" s="98" t="s">
        <v>274</v>
      </c>
      <c r="D81" s="98" t="s">
        <v>124</v>
      </c>
      <c r="E81" s="98" t="s">
        <v>116</v>
      </c>
      <c r="F81" s="98" t="s">
        <v>186</v>
      </c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134" t="e">
        <f t="shared" si="2"/>
        <v>#DIV/0!</v>
      </c>
    </row>
    <row r="82" spans="1:18" s="114" customFormat="1" ht="36" hidden="1" customHeight="1" x14ac:dyDescent="0.2">
      <c r="A82" s="45" t="s">
        <v>138</v>
      </c>
      <c r="B82" s="101"/>
      <c r="C82" s="98" t="s">
        <v>188</v>
      </c>
      <c r="D82" s="98" t="s">
        <v>139</v>
      </c>
      <c r="E82" s="98" t="s">
        <v>116</v>
      </c>
      <c r="F82" s="98" t="s">
        <v>186</v>
      </c>
      <c r="G82" s="99"/>
      <c r="H82" s="99"/>
      <c r="I82" s="99"/>
      <c r="J82" s="99"/>
      <c r="K82" s="99"/>
      <c r="L82" s="99"/>
      <c r="M82" s="99"/>
      <c r="N82" s="99">
        <v>0</v>
      </c>
      <c r="O82" s="99">
        <v>1</v>
      </c>
      <c r="P82" s="99"/>
      <c r="Q82" s="99"/>
      <c r="R82" s="134">
        <f t="shared" si="2"/>
        <v>0</v>
      </c>
    </row>
    <row r="83" spans="1:18" s="187" customFormat="1" ht="38.25" hidden="1" x14ac:dyDescent="0.25">
      <c r="A83" s="45" t="s">
        <v>149</v>
      </c>
      <c r="B83" s="186"/>
      <c r="C83" s="129"/>
      <c r="D83" s="129"/>
      <c r="E83" s="129" t="s">
        <v>186</v>
      </c>
      <c r="F83" s="129"/>
      <c r="G83" s="130"/>
      <c r="H83" s="130">
        <f t="shared" ref="H83:M89" si="23">H84</f>
        <v>0</v>
      </c>
      <c r="I83" s="130">
        <f t="shared" si="23"/>
        <v>0</v>
      </c>
      <c r="J83" s="130">
        <f t="shared" si="23"/>
        <v>0</v>
      </c>
      <c r="K83" s="130">
        <f t="shared" si="23"/>
        <v>0</v>
      </c>
      <c r="L83" s="130">
        <f t="shared" si="23"/>
        <v>0</v>
      </c>
      <c r="M83" s="130">
        <f t="shared" si="23"/>
        <v>0</v>
      </c>
      <c r="N83" s="130"/>
      <c r="O83" s="130"/>
      <c r="P83" s="130"/>
      <c r="Q83" s="130"/>
      <c r="R83" s="134" t="e">
        <f t="shared" si="2"/>
        <v>#DIV/0!</v>
      </c>
    </row>
    <row r="84" spans="1:18" s="188" customFormat="1" ht="27" hidden="1" x14ac:dyDescent="0.2">
      <c r="A84" s="179" t="s">
        <v>191</v>
      </c>
      <c r="B84" s="178"/>
      <c r="C84" s="133"/>
      <c r="D84" s="133"/>
      <c r="E84" s="133" t="s">
        <v>186</v>
      </c>
      <c r="F84" s="133" t="s">
        <v>193</v>
      </c>
      <c r="G84" s="56"/>
      <c r="H84" s="56">
        <f t="shared" si="23"/>
        <v>0</v>
      </c>
      <c r="I84" s="56">
        <f t="shared" si="23"/>
        <v>0</v>
      </c>
      <c r="J84" s="56">
        <f t="shared" si="23"/>
        <v>0</v>
      </c>
      <c r="K84" s="56">
        <f t="shared" si="23"/>
        <v>0</v>
      </c>
      <c r="L84" s="56">
        <f t="shared" si="23"/>
        <v>0</v>
      </c>
      <c r="M84" s="56">
        <f t="shared" si="23"/>
        <v>0</v>
      </c>
      <c r="N84" s="56"/>
      <c r="O84" s="56"/>
      <c r="P84" s="56"/>
      <c r="Q84" s="56"/>
      <c r="R84" s="134" t="e">
        <f t="shared" si="2"/>
        <v>#DIV/0!</v>
      </c>
    </row>
    <row r="85" spans="1:18" s="135" customFormat="1" ht="38.25" hidden="1" customHeight="1" x14ac:dyDescent="0.2">
      <c r="A85" s="38" t="s">
        <v>192</v>
      </c>
      <c r="B85" s="101"/>
      <c r="C85" s="98" t="s">
        <v>172</v>
      </c>
      <c r="D85" s="98"/>
      <c r="E85" s="98" t="s">
        <v>186</v>
      </c>
      <c r="F85" s="98" t="s">
        <v>193</v>
      </c>
      <c r="G85" s="99"/>
      <c r="H85" s="99">
        <f t="shared" si="23"/>
        <v>0</v>
      </c>
      <c r="I85" s="99">
        <f t="shared" si="23"/>
        <v>0</v>
      </c>
      <c r="J85" s="99">
        <f t="shared" si="23"/>
        <v>0</v>
      </c>
      <c r="K85" s="99">
        <f t="shared" si="23"/>
        <v>0</v>
      </c>
      <c r="L85" s="99">
        <f t="shared" si="23"/>
        <v>0</v>
      </c>
      <c r="M85" s="99">
        <f t="shared" si="23"/>
        <v>0</v>
      </c>
      <c r="N85" s="99"/>
      <c r="O85" s="99"/>
      <c r="P85" s="56"/>
      <c r="Q85" s="56"/>
      <c r="R85" s="134" t="e">
        <f t="shared" si="2"/>
        <v>#DIV/0!</v>
      </c>
    </row>
    <row r="86" spans="1:18" s="135" customFormat="1" ht="28.5" hidden="1" customHeight="1" x14ac:dyDescent="0.2">
      <c r="A86" s="45" t="s">
        <v>171</v>
      </c>
      <c r="B86" s="101"/>
      <c r="C86" s="98" t="s">
        <v>174</v>
      </c>
      <c r="D86" s="98"/>
      <c r="E86" s="98" t="s">
        <v>186</v>
      </c>
      <c r="F86" s="98" t="s">
        <v>193</v>
      </c>
      <c r="G86" s="99"/>
      <c r="H86" s="99">
        <f t="shared" si="23"/>
        <v>0</v>
      </c>
      <c r="I86" s="99">
        <f t="shared" si="23"/>
        <v>0</v>
      </c>
      <c r="J86" s="99">
        <f t="shared" si="23"/>
        <v>0</v>
      </c>
      <c r="K86" s="99">
        <f t="shared" si="23"/>
        <v>0</v>
      </c>
      <c r="L86" s="99">
        <f t="shared" si="23"/>
        <v>0</v>
      </c>
      <c r="M86" s="99">
        <f t="shared" si="23"/>
        <v>0</v>
      </c>
      <c r="N86" s="99"/>
      <c r="O86" s="99"/>
      <c r="P86" s="56"/>
      <c r="Q86" s="56"/>
      <c r="R86" s="134" t="e">
        <f t="shared" si="2"/>
        <v>#DIV/0!</v>
      </c>
    </row>
    <row r="87" spans="1:18" s="189" customFormat="1" ht="51" hidden="1" x14ac:dyDescent="0.2">
      <c r="A87" s="45" t="s">
        <v>194</v>
      </c>
      <c r="B87" s="101"/>
      <c r="C87" s="98" t="s">
        <v>196</v>
      </c>
      <c r="D87" s="98"/>
      <c r="E87" s="98" t="s">
        <v>186</v>
      </c>
      <c r="F87" s="98" t="s">
        <v>193</v>
      </c>
      <c r="G87" s="99"/>
      <c r="H87" s="99">
        <f t="shared" si="23"/>
        <v>0</v>
      </c>
      <c r="I87" s="99">
        <f t="shared" si="23"/>
        <v>0</v>
      </c>
      <c r="J87" s="99">
        <f t="shared" si="23"/>
        <v>0</v>
      </c>
      <c r="K87" s="99">
        <f t="shared" si="23"/>
        <v>0</v>
      </c>
      <c r="L87" s="99">
        <f t="shared" si="23"/>
        <v>0</v>
      </c>
      <c r="M87" s="99">
        <f t="shared" si="23"/>
        <v>0</v>
      </c>
      <c r="N87" s="99"/>
      <c r="O87" s="99"/>
      <c r="P87" s="99"/>
      <c r="Q87" s="99"/>
      <c r="R87" s="134" t="e">
        <f t="shared" ref="R87:R122" si="24">Q87/O87</f>
        <v>#DIV/0!</v>
      </c>
    </row>
    <row r="88" spans="1:18" s="189" customFormat="1" ht="25.5" hidden="1" x14ac:dyDescent="0.2">
      <c r="A88" s="45" t="s">
        <v>195</v>
      </c>
      <c r="B88" s="101"/>
      <c r="C88" s="98" t="s">
        <v>196</v>
      </c>
      <c r="D88" s="98" t="s">
        <v>135</v>
      </c>
      <c r="E88" s="98" t="s">
        <v>186</v>
      </c>
      <c r="F88" s="98" t="s">
        <v>193</v>
      </c>
      <c r="G88" s="99"/>
      <c r="H88" s="99">
        <f t="shared" si="23"/>
        <v>0</v>
      </c>
      <c r="I88" s="99">
        <f t="shared" si="23"/>
        <v>0</v>
      </c>
      <c r="J88" s="99">
        <f t="shared" si="23"/>
        <v>0</v>
      </c>
      <c r="K88" s="99">
        <f t="shared" si="23"/>
        <v>0</v>
      </c>
      <c r="L88" s="99">
        <f t="shared" si="23"/>
        <v>0</v>
      </c>
      <c r="M88" s="99">
        <f t="shared" si="23"/>
        <v>0</v>
      </c>
      <c r="N88" s="99"/>
      <c r="O88" s="99"/>
      <c r="P88" s="99"/>
      <c r="Q88" s="99"/>
      <c r="R88" s="134" t="e">
        <f t="shared" si="24"/>
        <v>#DIV/0!</v>
      </c>
    </row>
    <row r="89" spans="1:18" s="189" customFormat="1" ht="18.75" hidden="1" customHeight="1" x14ac:dyDescent="0.2">
      <c r="A89" s="45" t="s">
        <v>177</v>
      </c>
      <c r="B89" s="101"/>
      <c r="C89" s="98" t="s">
        <v>196</v>
      </c>
      <c r="D89" s="98" t="s">
        <v>137</v>
      </c>
      <c r="E89" s="98" t="s">
        <v>186</v>
      </c>
      <c r="F89" s="98" t="s">
        <v>193</v>
      </c>
      <c r="G89" s="99"/>
      <c r="H89" s="99">
        <f t="shared" si="23"/>
        <v>0</v>
      </c>
      <c r="I89" s="99">
        <f t="shared" si="23"/>
        <v>0</v>
      </c>
      <c r="J89" s="99">
        <f t="shared" si="23"/>
        <v>0</v>
      </c>
      <c r="K89" s="99">
        <f t="shared" si="23"/>
        <v>0</v>
      </c>
      <c r="L89" s="99">
        <f t="shared" si="23"/>
        <v>0</v>
      </c>
      <c r="M89" s="99">
        <f t="shared" si="23"/>
        <v>0</v>
      </c>
      <c r="N89" s="99"/>
      <c r="O89" s="99"/>
      <c r="P89" s="99"/>
      <c r="Q89" s="99"/>
      <c r="R89" s="134" t="e">
        <f t="shared" si="24"/>
        <v>#DIV/0!</v>
      </c>
    </row>
    <row r="90" spans="1:18" s="189" customFormat="1" ht="38.25" hidden="1" x14ac:dyDescent="0.2">
      <c r="A90" s="45" t="s">
        <v>136</v>
      </c>
      <c r="B90" s="101"/>
      <c r="C90" s="98" t="s">
        <v>196</v>
      </c>
      <c r="D90" s="98" t="s">
        <v>139</v>
      </c>
      <c r="E90" s="98" t="s">
        <v>186</v>
      </c>
      <c r="F90" s="98" t="s">
        <v>193</v>
      </c>
      <c r="G90" s="99"/>
      <c r="H90" s="99"/>
      <c r="I90" s="99"/>
      <c r="J90" s="99"/>
      <c r="K90" s="99"/>
      <c r="L90" s="99"/>
      <c r="M90" s="99">
        <v>0</v>
      </c>
      <c r="N90" s="99"/>
      <c r="O90" s="99"/>
      <c r="P90" s="99"/>
      <c r="Q90" s="99"/>
      <c r="R90" s="134" t="e">
        <f t="shared" si="24"/>
        <v>#DIV/0!</v>
      </c>
    </row>
    <row r="91" spans="1:18" s="131" customFormat="1" ht="38.25" hidden="1" customHeight="1" x14ac:dyDescent="0.25">
      <c r="A91" s="45" t="s">
        <v>138</v>
      </c>
      <c r="B91" s="186"/>
      <c r="C91" s="129"/>
      <c r="D91" s="129"/>
      <c r="E91" s="129" t="s">
        <v>143</v>
      </c>
      <c r="F91" s="129"/>
      <c r="G91" s="130"/>
      <c r="H91" s="130">
        <f t="shared" ref="H91:M91" si="25">H92+H98</f>
        <v>0</v>
      </c>
      <c r="I91" s="130">
        <f t="shared" si="25"/>
        <v>0</v>
      </c>
      <c r="J91" s="130">
        <f t="shared" si="25"/>
        <v>0</v>
      </c>
      <c r="K91" s="130">
        <f t="shared" si="25"/>
        <v>0</v>
      </c>
      <c r="L91" s="130">
        <f t="shared" si="25"/>
        <v>0</v>
      </c>
      <c r="M91" s="130">
        <f t="shared" si="25"/>
        <v>0</v>
      </c>
      <c r="N91" s="130"/>
      <c r="O91" s="130"/>
      <c r="P91" s="130"/>
      <c r="Q91" s="130"/>
      <c r="R91" s="134" t="e">
        <f t="shared" si="24"/>
        <v>#DIV/0!</v>
      </c>
    </row>
    <row r="92" spans="1:18" s="135" customFormat="1" ht="13.5" hidden="1" x14ac:dyDescent="0.25">
      <c r="A92" s="179" t="s">
        <v>197</v>
      </c>
      <c r="B92" s="178"/>
      <c r="C92" s="133"/>
      <c r="D92" s="133"/>
      <c r="E92" s="133" t="s">
        <v>143</v>
      </c>
      <c r="F92" s="133" t="s">
        <v>199</v>
      </c>
      <c r="G92" s="56"/>
      <c r="H92" s="56">
        <f t="shared" ref="H92:M96" si="26">H93</f>
        <v>0</v>
      </c>
      <c r="I92" s="56">
        <f t="shared" si="26"/>
        <v>0</v>
      </c>
      <c r="J92" s="56">
        <f t="shared" si="26"/>
        <v>0</v>
      </c>
      <c r="K92" s="56">
        <f t="shared" si="26"/>
        <v>0</v>
      </c>
      <c r="L92" s="56">
        <f t="shared" si="26"/>
        <v>0</v>
      </c>
      <c r="M92" s="56">
        <f t="shared" si="26"/>
        <v>0</v>
      </c>
      <c r="N92" s="130"/>
      <c r="O92" s="130"/>
      <c r="P92" s="56"/>
      <c r="Q92" s="56"/>
      <c r="R92" s="134" t="e">
        <f t="shared" si="24"/>
        <v>#DIV/0!</v>
      </c>
    </row>
    <row r="93" spans="1:18" s="135" customFormat="1" ht="38.25" hidden="1" customHeight="1" x14ac:dyDescent="0.25">
      <c r="A93" s="38" t="s">
        <v>198</v>
      </c>
      <c r="B93" s="101"/>
      <c r="C93" s="98" t="s">
        <v>172</v>
      </c>
      <c r="D93" s="98"/>
      <c r="E93" s="98" t="s">
        <v>143</v>
      </c>
      <c r="F93" s="98" t="s">
        <v>199</v>
      </c>
      <c r="G93" s="99"/>
      <c r="H93" s="99">
        <f t="shared" si="26"/>
        <v>0</v>
      </c>
      <c r="I93" s="99">
        <f t="shared" si="26"/>
        <v>0</v>
      </c>
      <c r="J93" s="99">
        <f t="shared" si="26"/>
        <v>0</v>
      </c>
      <c r="K93" s="99">
        <f t="shared" si="26"/>
        <v>0</v>
      </c>
      <c r="L93" s="99">
        <f t="shared" si="26"/>
        <v>0</v>
      </c>
      <c r="M93" s="99">
        <f t="shared" si="26"/>
        <v>0</v>
      </c>
      <c r="N93" s="130"/>
      <c r="O93" s="130"/>
      <c r="P93" s="56"/>
      <c r="Q93" s="56"/>
      <c r="R93" s="134" t="e">
        <f t="shared" si="24"/>
        <v>#DIV/0!</v>
      </c>
    </row>
    <row r="94" spans="1:18" s="135" customFormat="1" ht="37.5" hidden="1" customHeight="1" x14ac:dyDescent="0.25">
      <c r="A94" s="45" t="s">
        <v>171</v>
      </c>
      <c r="B94" s="101"/>
      <c r="C94" s="98" t="s">
        <v>174</v>
      </c>
      <c r="D94" s="98"/>
      <c r="E94" s="98" t="s">
        <v>143</v>
      </c>
      <c r="F94" s="98" t="s">
        <v>199</v>
      </c>
      <c r="G94" s="99"/>
      <c r="H94" s="99">
        <f t="shared" si="26"/>
        <v>0</v>
      </c>
      <c r="I94" s="99">
        <f t="shared" si="26"/>
        <v>0</v>
      </c>
      <c r="J94" s="99">
        <f t="shared" si="26"/>
        <v>0</v>
      </c>
      <c r="K94" s="99">
        <f t="shared" si="26"/>
        <v>0</v>
      </c>
      <c r="L94" s="99">
        <f t="shared" si="26"/>
        <v>0</v>
      </c>
      <c r="M94" s="99">
        <f t="shared" si="26"/>
        <v>0</v>
      </c>
      <c r="N94" s="130"/>
      <c r="O94" s="130"/>
      <c r="P94" s="56"/>
      <c r="Q94" s="56"/>
      <c r="R94" s="134" t="e">
        <f t="shared" si="24"/>
        <v>#DIV/0!</v>
      </c>
    </row>
    <row r="95" spans="1:18" s="100" customFormat="1" ht="44.25" hidden="1" customHeight="1" x14ac:dyDescent="0.25">
      <c r="A95" s="45" t="s">
        <v>194</v>
      </c>
      <c r="B95" s="101"/>
      <c r="C95" s="98" t="s">
        <v>201</v>
      </c>
      <c r="D95" s="98"/>
      <c r="E95" s="98" t="s">
        <v>143</v>
      </c>
      <c r="F95" s="98" t="s">
        <v>199</v>
      </c>
      <c r="G95" s="99"/>
      <c r="H95" s="99">
        <f t="shared" si="26"/>
        <v>0</v>
      </c>
      <c r="I95" s="99">
        <f t="shared" si="26"/>
        <v>0</v>
      </c>
      <c r="J95" s="99">
        <f t="shared" si="26"/>
        <v>0</v>
      </c>
      <c r="K95" s="99">
        <f t="shared" si="26"/>
        <v>0</v>
      </c>
      <c r="L95" s="99">
        <f t="shared" si="26"/>
        <v>0</v>
      </c>
      <c r="M95" s="99">
        <f t="shared" si="26"/>
        <v>0</v>
      </c>
      <c r="N95" s="130"/>
      <c r="O95" s="130"/>
      <c r="P95" s="99"/>
      <c r="Q95" s="99"/>
      <c r="R95" s="134" t="e">
        <f t="shared" si="24"/>
        <v>#DIV/0!</v>
      </c>
    </row>
    <row r="96" spans="1:18" s="100" customFormat="1" ht="13.5" hidden="1" x14ac:dyDescent="0.25">
      <c r="A96" s="45" t="s">
        <v>200</v>
      </c>
      <c r="B96" s="101"/>
      <c r="C96" s="98" t="s">
        <v>201</v>
      </c>
      <c r="D96" s="98" t="s">
        <v>154</v>
      </c>
      <c r="E96" s="98" t="s">
        <v>143</v>
      </c>
      <c r="F96" s="98" t="s">
        <v>199</v>
      </c>
      <c r="G96" s="99"/>
      <c r="H96" s="99">
        <f t="shared" si="26"/>
        <v>0</v>
      </c>
      <c r="I96" s="99">
        <f t="shared" si="26"/>
        <v>0</v>
      </c>
      <c r="J96" s="99">
        <f t="shared" si="26"/>
        <v>0</v>
      </c>
      <c r="K96" s="99">
        <f t="shared" si="26"/>
        <v>0</v>
      </c>
      <c r="L96" s="99">
        <f t="shared" si="26"/>
        <v>0</v>
      </c>
      <c r="M96" s="99">
        <f t="shared" si="26"/>
        <v>0</v>
      </c>
      <c r="N96" s="130"/>
      <c r="O96" s="130"/>
      <c r="P96" s="99"/>
      <c r="Q96" s="99"/>
      <c r="R96" s="134" t="e">
        <f t="shared" si="24"/>
        <v>#DIV/0!</v>
      </c>
    </row>
    <row r="97" spans="1:18" s="100" customFormat="1" ht="36" hidden="1" customHeight="1" x14ac:dyDescent="0.25">
      <c r="A97" s="45" t="s">
        <v>202</v>
      </c>
      <c r="B97" s="101"/>
      <c r="C97" s="98" t="s">
        <v>201</v>
      </c>
      <c r="D97" s="98" t="s">
        <v>204</v>
      </c>
      <c r="E97" s="98" t="s">
        <v>143</v>
      </c>
      <c r="F97" s="98" t="s">
        <v>199</v>
      </c>
      <c r="G97" s="99"/>
      <c r="H97" s="99"/>
      <c r="I97" s="99"/>
      <c r="J97" s="99"/>
      <c r="K97" s="99"/>
      <c r="L97" s="99"/>
      <c r="M97" s="99"/>
      <c r="N97" s="130"/>
      <c r="O97" s="130"/>
      <c r="P97" s="99"/>
      <c r="Q97" s="99"/>
      <c r="R97" s="134" t="e">
        <f t="shared" si="24"/>
        <v>#DIV/0!</v>
      </c>
    </row>
    <row r="98" spans="1:18" s="100" customFormat="1" ht="0.75" hidden="1" customHeight="1" x14ac:dyDescent="0.2">
      <c r="A98" s="45" t="s">
        <v>203</v>
      </c>
      <c r="B98" s="101"/>
      <c r="C98" s="98"/>
      <c r="D98" s="98"/>
      <c r="E98" s="98" t="s">
        <v>143</v>
      </c>
      <c r="F98" s="98" t="s">
        <v>206</v>
      </c>
      <c r="G98" s="99"/>
      <c r="H98" s="99">
        <f t="shared" ref="H98:M102" si="27">H99</f>
        <v>0</v>
      </c>
      <c r="I98" s="99">
        <f t="shared" si="27"/>
        <v>0</v>
      </c>
      <c r="J98" s="99">
        <f t="shared" si="27"/>
        <v>0</v>
      </c>
      <c r="K98" s="99">
        <f t="shared" si="27"/>
        <v>0</v>
      </c>
      <c r="L98" s="99">
        <f t="shared" si="27"/>
        <v>0</v>
      </c>
      <c r="M98" s="99">
        <f t="shared" si="27"/>
        <v>0</v>
      </c>
      <c r="N98" s="190"/>
      <c r="O98" s="190"/>
      <c r="P98" s="99"/>
      <c r="Q98" s="99"/>
      <c r="R98" s="134" t="e">
        <f t="shared" si="24"/>
        <v>#DIV/0!</v>
      </c>
    </row>
    <row r="99" spans="1:18" s="100" customFormat="1" hidden="1" x14ac:dyDescent="0.2">
      <c r="A99" s="38" t="s">
        <v>205</v>
      </c>
      <c r="B99" s="101"/>
      <c r="C99" s="98" t="s">
        <v>208</v>
      </c>
      <c r="D99" s="98"/>
      <c r="E99" s="98" t="s">
        <v>143</v>
      </c>
      <c r="F99" s="98" t="s">
        <v>206</v>
      </c>
      <c r="G99" s="99"/>
      <c r="H99" s="99">
        <f t="shared" si="27"/>
        <v>0</v>
      </c>
      <c r="I99" s="99">
        <f t="shared" si="27"/>
        <v>0</v>
      </c>
      <c r="J99" s="99">
        <f t="shared" si="27"/>
        <v>0</v>
      </c>
      <c r="K99" s="99">
        <f t="shared" si="27"/>
        <v>0</v>
      </c>
      <c r="L99" s="99">
        <f t="shared" si="27"/>
        <v>0</v>
      </c>
      <c r="M99" s="99">
        <f t="shared" si="27"/>
        <v>0</v>
      </c>
      <c r="N99" s="99"/>
      <c r="O99" s="99"/>
      <c r="P99" s="99"/>
      <c r="Q99" s="99"/>
      <c r="R99" s="134" t="e">
        <f t="shared" si="24"/>
        <v>#DIV/0!</v>
      </c>
    </row>
    <row r="100" spans="1:18" s="100" customFormat="1" ht="28.5" hidden="1" customHeight="1" x14ac:dyDescent="0.2">
      <c r="A100" s="45" t="s">
        <v>207</v>
      </c>
      <c r="B100" s="101"/>
      <c r="C100" s="98" t="s">
        <v>210</v>
      </c>
      <c r="D100" s="98"/>
      <c r="E100" s="98" t="s">
        <v>143</v>
      </c>
      <c r="F100" s="98" t="s">
        <v>206</v>
      </c>
      <c r="G100" s="99"/>
      <c r="H100" s="99">
        <f t="shared" si="27"/>
        <v>0</v>
      </c>
      <c r="I100" s="99">
        <f t="shared" si="27"/>
        <v>0</v>
      </c>
      <c r="J100" s="99">
        <f t="shared" si="27"/>
        <v>0</v>
      </c>
      <c r="K100" s="99">
        <f t="shared" si="27"/>
        <v>0</v>
      </c>
      <c r="L100" s="99">
        <f t="shared" si="27"/>
        <v>0</v>
      </c>
      <c r="M100" s="99">
        <f t="shared" si="27"/>
        <v>0</v>
      </c>
      <c r="N100" s="99"/>
      <c r="O100" s="99"/>
      <c r="P100" s="99"/>
      <c r="Q100" s="99"/>
      <c r="R100" s="134" t="e">
        <f t="shared" si="24"/>
        <v>#DIV/0!</v>
      </c>
    </row>
    <row r="101" spans="1:18" s="100" customFormat="1" ht="76.5" hidden="1" x14ac:dyDescent="0.2">
      <c r="A101" s="45" t="s">
        <v>209</v>
      </c>
      <c r="B101" s="101"/>
      <c r="C101" s="98" t="s">
        <v>212</v>
      </c>
      <c r="D101" s="98"/>
      <c r="E101" s="98" t="s">
        <v>143</v>
      </c>
      <c r="F101" s="98" t="s">
        <v>206</v>
      </c>
      <c r="G101" s="99"/>
      <c r="H101" s="99">
        <f t="shared" si="27"/>
        <v>0</v>
      </c>
      <c r="I101" s="99">
        <f t="shared" si="27"/>
        <v>0</v>
      </c>
      <c r="J101" s="99">
        <f t="shared" si="27"/>
        <v>0</v>
      </c>
      <c r="K101" s="99">
        <f t="shared" si="27"/>
        <v>0</v>
      </c>
      <c r="L101" s="99">
        <f t="shared" si="27"/>
        <v>0</v>
      </c>
      <c r="M101" s="99">
        <f t="shared" si="27"/>
        <v>0</v>
      </c>
      <c r="N101" s="99"/>
      <c r="O101" s="99"/>
      <c r="P101" s="99"/>
      <c r="Q101" s="99"/>
      <c r="R101" s="134" t="e">
        <f t="shared" si="24"/>
        <v>#DIV/0!</v>
      </c>
    </row>
    <row r="102" spans="1:18" s="135" customFormat="1" ht="38.25" hidden="1" x14ac:dyDescent="0.2">
      <c r="A102" s="45" t="s">
        <v>211</v>
      </c>
      <c r="B102" s="185"/>
      <c r="C102" s="98" t="s">
        <v>212</v>
      </c>
      <c r="D102" s="98" t="s">
        <v>214</v>
      </c>
      <c r="E102" s="98" t="s">
        <v>143</v>
      </c>
      <c r="F102" s="98" t="s">
        <v>206</v>
      </c>
      <c r="G102" s="99"/>
      <c r="H102" s="99">
        <f t="shared" si="27"/>
        <v>0</v>
      </c>
      <c r="I102" s="99">
        <f t="shared" si="27"/>
        <v>0</v>
      </c>
      <c r="J102" s="99">
        <f t="shared" si="27"/>
        <v>0</v>
      </c>
      <c r="K102" s="99">
        <f t="shared" si="27"/>
        <v>0</v>
      </c>
      <c r="L102" s="99">
        <f t="shared" si="27"/>
        <v>0</v>
      </c>
      <c r="M102" s="99">
        <f t="shared" si="27"/>
        <v>0</v>
      </c>
      <c r="N102" s="99"/>
      <c r="O102" s="99"/>
      <c r="P102" s="56"/>
      <c r="Q102" s="56"/>
      <c r="R102" s="134" t="e">
        <f t="shared" si="24"/>
        <v>#DIV/0!</v>
      </c>
    </row>
    <row r="103" spans="1:18" s="135" customFormat="1" hidden="1" x14ac:dyDescent="0.2">
      <c r="A103" s="184" t="s">
        <v>213</v>
      </c>
      <c r="B103" s="185"/>
      <c r="C103" s="98" t="s">
        <v>212</v>
      </c>
      <c r="D103" s="98" t="s">
        <v>216</v>
      </c>
      <c r="E103" s="98" t="s">
        <v>143</v>
      </c>
      <c r="F103" s="98" t="s">
        <v>206</v>
      </c>
      <c r="G103" s="99"/>
      <c r="H103" s="99"/>
      <c r="I103" s="99"/>
      <c r="J103" s="99"/>
      <c r="K103" s="99"/>
      <c r="L103" s="99"/>
      <c r="M103" s="99"/>
      <c r="N103" s="99"/>
      <c r="O103" s="99"/>
      <c r="P103" s="56"/>
      <c r="Q103" s="56"/>
      <c r="R103" s="134" t="e">
        <f t="shared" si="24"/>
        <v>#DIV/0!</v>
      </c>
    </row>
    <row r="104" spans="1:18" s="131" customFormat="1" ht="19.5" customHeight="1" x14ac:dyDescent="0.25">
      <c r="A104" s="182" t="s">
        <v>277</v>
      </c>
      <c r="B104" s="178"/>
      <c r="C104" s="133" t="s">
        <v>273</v>
      </c>
      <c r="D104" s="129"/>
      <c r="E104" s="106"/>
      <c r="F104" s="106"/>
      <c r="G104" s="130">
        <f>G115</f>
        <v>605.09999999999991</v>
      </c>
      <c r="H104" s="130"/>
      <c r="I104" s="130"/>
      <c r="J104" s="130"/>
      <c r="K104" s="130"/>
      <c r="L104" s="130"/>
      <c r="M104" s="130"/>
      <c r="N104" s="56">
        <f>N115</f>
        <v>551900</v>
      </c>
      <c r="O104" s="56">
        <f>O115</f>
        <v>661</v>
      </c>
      <c r="P104" s="56">
        <f>P115</f>
        <v>544845.49</v>
      </c>
      <c r="Q104" s="56">
        <f>Q115</f>
        <v>625.79999999999995</v>
      </c>
      <c r="R104" s="134">
        <f t="shared" si="24"/>
        <v>0.94674735249621778</v>
      </c>
    </row>
    <row r="105" spans="1:18" s="100" customFormat="1" ht="12.75" hidden="1" customHeight="1" x14ac:dyDescent="0.2">
      <c r="A105" s="45"/>
      <c r="B105" s="101"/>
      <c r="C105" s="98"/>
      <c r="D105" s="98"/>
      <c r="E105" s="106" t="s">
        <v>222</v>
      </c>
      <c r="F105" s="106" t="s">
        <v>186</v>
      </c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134" t="e">
        <f t="shared" si="24"/>
        <v>#DIV/0!</v>
      </c>
    </row>
    <row r="106" spans="1:18" s="135" customFormat="1" ht="12.75" hidden="1" customHeight="1" x14ac:dyDescent="0.2">
      <c r="A106" s="45"/>
      <c r="B106" s="101"/>
      <c r="C106" s="98"/>
      <c r="D106" s="98"/>
      <c r="E106" s="106" t="s">
        <v>222</v>
      </c>
      <c r="F106" s="106" t="s">
        <v>186</v>
      </c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134" t="e">
        <f t="shared" si="24"/>
        <v>#DIV/0!</v>
      </c>
    </row>
    <row r="107" spans="1:18" s="135" customFormat="1" ht="16.5" hidden="1" customHeight="1" x14ac:dyDescent="0.2">
      <c r="A107" s="45"/>
      <c r="B107" s="185"/>
      <c r="C107" s="98"/>
      <c r="D107" s="98"/>
      <c r="E107" s="106" t="s">
        <v>222</v>
      </c>
      <c r="F107" s="106" t="s">
        <v>186</v>
      </c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134" t="e">
        <f t="shared" si="24"/>
        <v>#DIV/0!</v>
      </c>
    </row>
    <row r="108" spans="1:18" s="135" customFormat="1" ht="12.75" hidden="1" customHeight="1" x14ac:dyDescent="0.2">
      <c r="A108" s="184"/>
      <c r="B108" s="185"/>
      <c r="C108" s="98"/>
      <c r="D108" s="98"/>
      <c r="E108" s="106" t="s">
        <v>222</v>
      </c>
      <c r="F108" s="106" t="s">
        <v>186</v>
      </c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134" t="e">
        <f t="shared" si="24"/>
        <v>#DIV/0!</v>
      </c>
    </row>
    <row r="109" spans="1:18" s="135" customFormat="1" ht="12.75" hidden="1" customHeight="1" x14ac:dyDescent="0.2">
      <c r="A109" s="184"/>
      <c r="B109" s="178"/>
      <c r="C109" s="133"/>
      <c r="D109" s="133"/>
      <c r="E109" s="106" t="s">
        <v>222</v>
      </c>
      <c r="F109" s="106" t="s">
        <v>186</v>
      </c>
      <c r="G109" s="56"/>
      <c r="H109" s="56"/>
      <c r="I109" s="56"/>
      <c r="J109" s="56"/>
      <c r="K109" s="56"/>
      <c r="L109" s="56"/>
      <c r="M109" s="56"/>
      <c r="N109" s="99"/>
      <c r="O109" s="99"/>
      <c r="P109" s="99"/>
      <c r="Q109" s="99"/>
      <c r="R109" s="134" t="e">
        <f t="shared" si="24"/>
        <v>#DIV/0!</v>
      </c>
    </row>
    <row r="110" spans="1:18" s="100" customFormat="1" ht="12.75" hidden="1" customHeight="1" x14ac:dyDescent="0.2">
      <c r="A110" s="38"/>
      <c r="B110" s="101"/>
      <c r="C110" s="98"/>
      <c r="D110" s="98"/>
      <c r="E110" s="106" t="s">
        <v>222</v>
      </c>
      <c r="F110" s="106" t="s">
        <v>186</v>
      </c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134" t="e">
        <f t="shared" si="24"/>
        <v>#DIV/0!</v>
      </c>
    </row>
    <row r="111" spans="1:18" s="100" customFormat="1" ht="43.5" hidden="1" customHeight="1" x14ac:dyDescent="0.2">
      <c r="A111" s="45"/>
      <c r="B111" s="101"/>
      <c r="C111" s="98"/>
      <c r="D111" s="98"/>
      <c r="E111" s="106" t="s">
        <v>222</v>
      </c>
      <c r="F111" s="106" t="s">
        <v>186</v>
      </c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134" t="e">
        <f t="shared" si="24"/>
        <v>#DIV/0!</v>
      </c>
    </row>
    <row r="112" spans="1:18" s="100" customFormat="1" ht="12.75" hidden="1" customHeight="1" x14ac:dyDescent="0.2">
      <c r="A112" s="45"/>
      <c r="B112" s="101"/>
      <c r="C112" s="98"/>
      <c r="D112" s="98"/>
      <c r="E112" s="106" t="s">
        <v>222</v>
      </c>
      <c r="F112" s="106" t="s">
        <v>186</v>
      </c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134" t="e">
        <f t="shared" si="24"/>
        <v>#DIV/0!</v>
      </c>
    </row>
    <row r="113" spans="1:18" s="135" customFormat="1" ht="12.75" hidden="1" customHeight="1" x14ac:dyDescent="0.2">
      <c r="A113" s="45"/>
      <c r="B113" s="101"/>
      <c r="C113" s="98"/>
      <c r="D113" s="98"/>
      <c r="E113" s="106" t="s">
        <v>222</v>
      </c>
      <c r="F113" s="106" t="s">
        <v>186</v>
      </c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134" t="e">
        <f t="shared" si="24"/>
        <v>#DIV/0!</v>
      </c>
    </row>
    <row r="114" spans="1:18" s="135" customFormat="1" ht="37.5" hidden="1" customHeight="1" x14ac:dyDescent="0.2">
      <c r="A114" s="45"/>
      <c r="B114" s="101"/>
      <c r="C114" s="98"/>
      <c r="D114" s="98"/>
      <c r="E114" s="106" t="s">
        <v>222</v>
      </c>
      <c r="F114" s="106" t="s">
        <v>186</v>
      </c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134" t="e">
        <f t="shared" si="24"/>
        <v>#DIV/0!</v>
      </c>
    </row>
    <row r="115" spans="1:18" s="135" customFormat="1" ht="81.75" customHeight="1" x14ac:dyDescent="0.2">
      <c r="A115" s="38" t="str">
        <f>'2'!A119</f>
        <v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v>
      </c>
      <c r="B115" s="178"/>
      <c r="C115" s="133" t="s">
        <v>278</v>
      </c>
      <c r="D115" s="133"/>
      <c r="E115" s="133"/>
      <c r="F115" s="133"/>
      <c r="G115" s="56">
        <f>G119+G122+G129+G142</f>
        <v>605.09999999999991</v>
      </c>
      <c r="H115" s="56"/>
      <c r="I115" s="56"/>
      <c r="J115" s="56"/>
      <c r="K115" s="56"/>
      <c r="L115" s="56"/>
      <c r="M115" s="56"/>
      <c r="N115" s="56">
        <f>N119+N120+N122</f>
        <v>551900</v>
      </c>
      <c r="O115" s="56">
        <f>O119+O120+O122</f>
        <v>661</v>
      </c>
      <c r="P115" s="56">
        <f>P119+P120+P122</f>
        <v>544845.49</v>
      </c>
      <c r="Q115" s="56">
        <f>Q119+Q120+Q122</f>
        <v>625.79999999999995</v>
      </c>
      <c r="R115" s="134">
        <f t="shared" si="24"/>
        <v>0.94674735249621778</v>
      </c>
    </row>
    <row r="116" spans="1:18" s="66" customFormat="1" ht="0.75" hidden="1" customHeight="1" x14ac:dyDescent="0.2">
      <c r="A116" s="176" t="s">
        <v>209</v>
      </c>
      <c r="B116" s="176"/>
      <c r="C116" s="106" t="s">
        <v>208</v>
      </c>
      <c r="D116" s="191"/>
      <c r="E116" s="106" t="s">
        <v>230</v>
      </c>
      <c r="F116" s="106" t="s">
        <v>186</v>
      </c>
      <c r="G116" s="102"/>
      <c r="H116" s="102">
        <f t="shared" ref="H116:M116" si="28">H117</f>
        <v>0</v>
      </c>
      <c r="I116" s="102">
        <f t="shared" si="28"/>
        <v>0</v>
      </c>
      <c r="J116" s="102">
        <f t="shared" si="28"/>
        <v>0</v>
      </c>
      <c r="K116" s="102">
        <f t="shared" si="28"/>
        <v>0</v>
      </c>
      <c r="L116" s="102">
        <f t="shared" si="28"/>
        <v>0</v>
      </c>
      <c r="M116" s="102">
        <f t="shared" si="28"/>
        <v>0</v>
      </c>
      <c r="N116" s="102"/>
      <c r="O116" s="102"/>
      <c r="P116" s="80"/>
      <c r="Q116" s="80"/>
      <c r="R116" s="134" t="e">
        <f t="shared" si="24"/>
        <v>#DIV/0!</v>
      </c>
    </row>
    <row r="117" spans="1:18" s="66" customFormat="1" ht="38.25" hidden="1" x14ac:dyDescent="0.2">
      <c r="A117" s="175" t="s">
        <v>207</v>
      </c>
      <c r="B117" s="176"/>
      <c r="C117" s="106" t="s">
        <v>210</v>
      </c>
      <c r="D117" s="191"/>
      <c r="E117" s="106" t="s">
        <v>230</v>
      </c>
      <c r="F117" s="106" t="s">
        <v>186</v>
      </c>
      <c r="G117" s="102"/>
      <c r="H117" s="102">
        <f t="shared" ref="H117:M117" si="29">H118+H121+H125+H128</f>
        <v>0</v>
      </c>
      <c r="I117" s="102">
        <f t="shared" si="29"/>
        <v>0</v>
      </c>
      <c r="J117" s="102">
        <f t="shared" si="29"/>
        <v>0</v>
      </c>
      <c r="K117" s="102">
        <f t="shared" si="29"/>
        <v>0</v>
      </c>
      <c r="L117" s="102">
        <f t="shared" si="29"/>
        <v>0</v>
      </c>
      <c r="M117" s="102">
        <f t="shared" si="29"/>
        <v>0</v>
      </c>
      <c r="N117" s="102"/>
      <c r="O117" s="102"/>
      <c r="P117" s="80"/>
      <c r="Q117" s="80"/>
      <c r="R117" s="134" t="e">
        <f t="shared" si="24"/>
        <v>#DIV/0!</v>
      </c>
    </row>
    <row r="118" spans="1:18" s="66" customFormat="1" ht="76.5" hidden="1" x14ac:dyDescent="0.2">
      <c r="A118" s="175" t="s">
        <v>209</v>
      </c>
      <c r="B118" s="176"/>
      <c r="C118" s="106" t="s">
        <v>232</v>
      </c>
      <c r="D118" s="106"/>
      <c r="E118" s="106" t="s">
        <v>230</v>
      </c>
      <c r="F118" s="106" t="s">
        <v>186</v>
      </c>
      <c r="G118" s="102"/>
      <c r="H118" s="102">
        <f t="shared" ref="H118:M119" si="30">H119</f>
        <v>0</v>
      </c>
      <c r="I118" s="102">
        <f t="shared" si="30"/>
        <v>0</v>
      </c>
      <c r="J118" s="102">
        <f t="shared" si="30"/>
        <v>0</v>
      </c>
      <c r="K118" s="102">
        <f t="shared" si="30"/>
        <v>274.89999999999998</v>
      </c>
      <c r="L118" s="102">
        <f t="shared" si="30"/>
        <v>0</v>
      </c>
      <c r="M118" s="102">
        <f t="shared" si="30"/>
        <v>0</v>
      </c>
      <c r="N118" s="102"/>
      <c r="O118" s="102"/>
      <c r="P118" s="80"/>
      <c r="Q118" s="80"/>
      <c r="R118" s="134" t="e">
        <f t="shared" si="24"/>
        <v>#DIV/0!</v>
      </c>
    </row>
    <row r="119" spans="1:18" s="100" customFormat="1" ht="24.75" customHeight="1" x14ac:dyDescent="0.2">
      <c r="A119" s="45" t="s">
        <v>233</v>
      </c>
      <c r="B119" s="185"/>
      <c r="C119" s="98" t="s">
        <v>377</v>
      </c>
      <c r="D119" s="98" t="s">
        <v>214</v>
      </c>
      <c r="E119" s="98" t="s">
        <v>230</v>
      </c>
      <c r="F119" s="98" t="s">
        <v>186</v>
      </c>
      <c r="G119" s="99">
        <v>330.2</v>
      </c>
      <c r="H119" s="99">
        <f t="shared" si="30"/>
        <v>0</v>
      </c>
      <c r="I119" s="99">
        <f t="shared" si="30"/>
        <v>0</v>
      </c>
      <c r="J119" s="99">
        <f t="shared" si="30"/>
        <v>0</v>
      </c>
      <c r="K119" s="99">
        <f>K120+211.7+63.2</f>
        <v>274.89999999999998</v>
      </c>
      <c r="L119" s="99">
        <f t="shared" si="30"/>
        <v>0</v>
      </c>
      <c r="M119" s="99">
        <f t="shared" si="30"/>
        <v>0</v>
      </c>
      <c r="N119" s="99">
        <f>'2'!N121</f>
        <v>128500</v>
      </c>
      <c r="O119" s="99">
        <f>'2'!O121</f>
        <v>106</v>
      </c>
      <c r="P119" s="99">
        <f>'2'!P121</f>
        <v>128066.21</v>
      </c>
      <c r="Q119" s="99">
        <f>'2'!Q121</f>
        <v>70.8</v>
      </c>
      <c r="R119" s="134">
        <f t="shared" si="24"/>
        <v>0.66792452830188676</v>
      </c>
    </row>
    <row r="120" spans="1:18" s="100" customFormat="1" hidden="1" x14ac:dyDescent="0.2">
      <c r="A120" s="101" t="s">
        <v>252</v>
      </c>
      <c r="B120" s="185"/>
      <c r="C120" s="98" t="s">
        <v>378</v>
      </c>
      <c r="D120" s="98" t="s">
        <v>214</v>
      </c>
      <c r="E120" s="98" t="s">
        <v>222</v>
      </c>
      <c r="F120" s="98" t="s">
        <v>186</v>
      </c>
      <c r="G120" s="99"/>
      <c r="H120" s="99"/>
      <c r="I120" s="99"/>
      <c r="J120" s="99"/>
      <c r="K120" s="99"/>
      <c r="L120" s="99"/>
      <c r="M120" s="99"/>
      <c r="N120" s="99">
        <f>'2'!N124</f>
        <v>9600</v>
      </c>
      <c r="O120" s="99">
        <v>0</v>
      </c>
      <c r="P120" s="99">
        <f>'2'!P124</f>
        <v>9600</v>
      </c>
      <c r="Q120" s="99">
        <v>0</v>
      </c>
      <c r="R120" s="134" t="e">
        <f t="shared" si="24"/>
        <v>#DIV/0!</v>
      </c>
    </row>
    <row r="121" spans="1:18" s="100" customFormat="1" hidden="1" x14ac:dyDescent="0.2">
      <c r="A121" s="184" t="s">
        <v>215</v>
      </c>
      <c r="B121" s="101"/>
      <c r="C121" s="98" t="s">
        <v>236</v>
      </c>
      <c r="D121" s="98"/>
      <c r="E121" s="98" t="s">
        <v>230</v>
      </c>
      <c r="F121" s="98" t="s">
        <v>186</v>
      </c>
      <c r="G121" s="99"/>
      <c r="H121" s="99">
        <f t="shared" ref="H121:M129" si="31">H122</f>
        <v>0</v>
      </c>
      <c r="I121" s="99">
        <f t="shared" si="31"/>
        <v>0</v>
      </c>
      <c r="J121" s="99">
        <f t="shared" si="31"/>
        <v>0</v>
      </c>
      <c r="K121" s="99">
        <f t="shared" si="31"/>
        <v>-11.7</v>
      </c>
      <c r="L121" s="99">
        <f t="shared" si="31"/>
        <v>0</v>
      </c>
      <c r="M121" s="99">
        <f t="shared" si="31"/>
        <v>0</v>
      </c>
      <c r="N121" s="99">
        <v>0</v>
      </c>
      <c r="O121" s="99">
        <v>1</v>
      </c>
      <c r="P121" s="99">
        <v>0</v>
      </c>
      <c r="Q121" s="99">
        <v>1</v>
      </c>
      <c r="R121" s="134">
        <f t="shared" si="24"/>
        <v>1</v>
      </c>
    </row>
    <row r="122" spans="1:18" s="100" customFormat="1" ht="38.25" x14ac:dyDescent="0.2">
      <c r="A122" s="45" t="s">
        <v>254</v>
      </c>
      <c r="B122" s="185"/>
      <c r="C122" s="98" t="s">
        <v>379</v>
      </c>
      <c r="D122" s="98" t="s">
        <v>214</v>
      </c>
      <c r="E122" s="98" t="s">
        <v>230</v>
      </c>
      <c r="F122" s="98" t="s">
        <v>186</v>
      </c>
      <c r="G122" s="99">
        <v>11.7</v>
      </c>
      <c r="H122" s="99">
        <f t="shared" si="31"/>
        <v>0</v>
      </c>
      <c r="I122" s="99">
        <f t="shared" si="31"/>
        <v>0</v>
      </c>
      <c r="J122" s="99">
        <f t="shared" si="31"/>
        <v>0</v>
      </c>
      <c r="K122" s="99">
        <f>K123-11.7</f>
        <v>-11.7</v>
      </c>
      <c r="L122" s="99">
        <f t="shared" si="31"/>
        <v>0</v>
      </c>
      <c r="M122" s="99">
        <f t="shared" si="31"/>
        <v>0</v>
      </c>
      <c r="N122" s="99">
        <f>'2'!N130</f>
        <v>413800</v>
      </c>
      <c r="O122" s="99">
        <f>'2'!O130</f>
        <v>555</v>
      </c>
      <c r="P122" s="99">
        <f>'2'!P130</f>
        <v>407179.28</v>
      </c>
      <c r="Q122" s="99">
        <f>'2'!Q130</f>
        <v>555</v>
      </c>
      <c r="R122" s="134">
        <f t="shared" si="24"/>
        <v>1</v>
      </c>
    </row>
    <row r="123" spans="1:18" s="66" customFormat="1" ht="153" hidden="1" x14ac:dyDescent="0.2">
      <c r="A123" s="175" t="s">
        <v>237</v>
      </c>
      <c r="B123" s="192"/>
      <c r="C123" s="106" t="s">
        <v>236</v>
      </c>
      <c r="D123" s="106" t="s">
        <v>216</v>
      </c>
      <c r="E123" s="106" t="s">
        <v>222</v>
      </c>
      <c r="F123" s="106" t="s">
        <v>186</v>
      </c>
      <c r="G123" s="102"/>
      <c r="H123" s="102"/>
      <c r="I123" s="102"/>
      <c r="J123" s="102"/>
      <c r="K123" s="102"/>
      <c r="L123" s="102"/>
      <c r="M123" s="102"/>
      <c r="N123" s="102"/>
      <c r="O123" s="102"/>
      <c r="P123" s="99"/>
      <c r="Q123" s="99"/>
      <c r="R123" s="104" t="e">
        <f t="shared" ref="R123:R143" si="32">P123/N123</f>
        <v>#DIV/0!</v>
      </c>
    </row>
    <row r="124" spans="1:18" s="66" customFormat="1" hidden="1" x14ac:dyDescent="0.2">
      <c r="A124" s="193" t="s">
        <v>215</v>
      </c>
      <c r="B124" s="176"/>
      <c r="C124" s="106" t="s">
        <v>239</v>
      </c>
      <c r="D124" s="106" t="s">
        <v>216</v>
      </c>
      <c r="E124" s="106" t="s">
        <v>230</v>
      </c>
      <c r="F124" s="106" t="s">
        <v>186</v>
      </c>
      <c r="G124" s="102"/>
      <c r="H124" s="102">
        <f t="shared" si="31"/>
        <v>0</v>
      </c>
      <c r="I124" s="102">
        <f t="shared" si="31"/>
        <v>0</v>
      </c>
      <c r="J124" s="102">
        <f t="shared" si="31"/>
        <v>0</v>
      </c>
      <c r="K124" s="102">
        <f t="shared" si="31"/>
        <v>0</v>
      </c>
      <c r="L124" s="102">
        <f t="shared" si="31"/>
        <v>0</v>
      </c>
      <c r="M124" s="102">
        <f t="shared" si="31"/>
        <v>0</v>
      </c>
      <c r="N124" s="102"/>
      <c r="O124" s="102"/>
      <c r="P124" s="99"/>
      <c r="Q124" s="99"/>
      <c r="R124" s="104" t="e">
        <f t="shared" si="32"/>
        <v>#DIV/0!</v>
      </c>
    </row>
    <row r="125" spans="1:18" s="66" customFormat="1" hidden="1" x14ac:dyDescent="0.2">
      <c r="A125" s="193" t="s">
        <v>215</v>
      </c>
      <c r="B125" s="176"/>
      <c r="C125" s="106" t="s">
        <v>239</v>
      </c>
      <c r="D125" s="106" t="s">
        <v>216</v>
      </c>
      <c r="E125" s="106" t="s">
        <v>230</v>
      </c>
      <c r="F125" s="106" t="s">
        <v>186</v>
      </c>
      <c r="G125" s="102"/>
      <c r="H125" s="102">
        <f t="shared" si="31"/>
        <v>0</v>
      </c>
      <c r="I125" s="102">
        <f t="shared" si="31"/>
        <v>0</v>
      </c>
      <c r="J125" s="102">
        <f t="shared" si="31"/>
        <v>0</v>
      </c>
      <c r="K125" s="102">
        <f t="shared" si="31"/>
        <v>0</v>
      </c>
      <c r="L125" s="102">
        <f t="shared" si="31"/>
        <v>0</v>
      </c>
      <c r="M125" s="102">
        <f t="shared" si="31"/>
        <v>0</v>
      </c>
      <c r="N125" s="102"/>
      <c r="O125" s="102"/>
      <c r="P125" s="99"/>
      <c r="Q125" s="99"/>
      <c r="R125" s="104" t="e">
        <f t="shared" si="32"/>
        <v>#DIV/0!</v>
      </c>
    </row>
    <row r="126" spans="1:18" s="66" customFormat="1" hidden="1" x14ac:dyDescent="0.2">
      <c r="A126" s="175" t="s">
        <v>238</v>
      </c>
      <c r="B126" s="192"/>
      <c r="C126" s="106" t="s">
        <v>239</v>
      </c>
      <c r="D126" s="106" t="s">
        <v>214</v>
      </c>
      <c r="E126" s="106" t="s">
        <v>230</v>
      </c>
      <c r="F126" s="106" t="s">
        <v>186</v>
      </c>
      <c r="G126" s="102"/>
      <c r="H126" s="102">
        <f t="shared" si="31"/>
        <v>0</v>
      </c>
      <c r="I126" s="102">
        <f t="shared" si="31"/>
        <v>0</v>
      </c>
      <c r="J126" s="102">
        <f t="shared" si="31"/>
        <v>0</v>
      </c>
      <c r="K126" s="102">
        <f t="shared" si="31"/>
        <v>0</v>
      </c>
      <c r="L126" s="102">
        <f t="shared" si="31"/>
        <v>0</v>
      </c>
      <c r="M126" s="102">
        <f t="shared" si="31"/>
        <v>0</v>
      </c>
      <c r="N126" s="102"/>
      <c r="O126" s="102"/>
      <c r="P126" s="99"/>
      <c r="Q126" s="99"/>
      <c r="R126" s="104" t="e">
        <f t="shared" si="32"/>
        <v>#DIV/0!</v>
      </c>
    </row>
    <row r="127" spans="1:18" s="66" customFormat="1" hidden="1" x14ac:dyDescent="0.2">
      <c r="A127" s="193" t="s">
        <v>213</v>
      </c>
      <c r="B127" s="192"/>
      <c r="C127" s="106" t="s">
        <v>239</v>
      </c>
      <c r="D127" s="106" t="s">
        <v>216</v>
      </c>
      <c r="E127" s="106" t="s">
        <v>222</v>
      </c>
      <c r="F127" s="106" t="s">
        <v>186</v>
      </c>
      <c r="G127" s="102"/>
      <c r="H127" s="102"/>
      <c r="I127" s="102"/>
      <c r="J127" s="102"/>
      <c r="K127" s="102"/>
      <c r="L127" s="102"/>
      <c r="M127" s="102"/>
      <c r="N127" s="102"/>
      <c r="O127" s="102"/>
      <c r="P127" s="99"/>
      <c r="Q127" s="99"/>
      <c r="R127" s="104" t="e">
        <f t="shared" si="32"/>
        <v>#DIV/0!</v>
      </c>
    </row>
    <row r="128" spans="1:18" s="66" customFormat="1" ht="12" hidden="1" customHeight="1" x14ac:dyDescent="0.2">
      <c r="A128" s="193" t="s">
        <v>215</v>
      </c>
      <c r="B128" s="176"/>
      <c r="C128" s="106" t="s">
        <v>241</v>
      </c>
      <c r="D128" s="106" t="s">
        <v>216</v>
      </c>
      <c r="E128" s="106" t="s">
        <v>230</v>
      </c>
      <c r="F128" s="106" t="s">
        <v>186</v>
      </c>
      <c r="G128" s="102"/>
      <c r="H128" s="102">
        <f t="shared" si="31"/>
        <v>0</v>
      </c>
      <c r="I128" s="102">
        <f t="shared" si="31"/>
        <v>0</v>
      </c>
      <c r="J128" s="102">
        <f t="shared" si="31"/>
        <v>0</v>
      </c>
      <c r="K128" s="102">
        <f t="shared" si="31"/>
        <v>-263.2</v>
      </c>
      <c r="L128" s="102">
        <f t="shared" si="31"/>
        <v>0</v>
      </c>
      <c r="M128" s="102">
        <f t="shared" si="31"/>
        <v>0</v>
      </c>
      <c r="N128" s="102">
        <v>0</v>
      </c>
      <c r="O128" s="102"/>
      <c r="P128" s="99">
        <v>0</v>
      </c>
      <c r="Q128" s="99"/>
      <c r="R128" s="104">
        <v>1</v>
      </c>
    </row>
    <row r="129" spans="1:22" s="66" customFormat="1" ht="15.75" hidden="1" customHeight="1" x14ac:dyDescent="0.2">
      <c r="A129" s="175" t="s">
        <v>240</v>
      </c>
      <c r="B129" s="192"/>
      <c r="C129" s="106" t="s">
        <v>241</v>
      </c>
      <c r="D129" s="106" t="s">
        <v>214</v>
      </c>
      <c r="E129" s="106" t="s">
        <v>230</v>
      </c>
      <c r="F129" s="106" t="s">
        <v>186</v>
      </c>
      <c r="G129" s="102">
        <v>263.2</v>
      </c>
      <c r="H129" s="102">
        <f t="shared" si="31"/>
        <v>0</v>
      </c>
      <c r="I129" s="102">
        <f t="shared" si="31"/>
        <v>0</v>
      </c>
      <c r="J129" s="102">
        <f t="shared" si="31"/>
        <v>0</v>
      </c>
      <c r="K129" s="102">
        <f>K130-200-63.2</f>
        <v>-263.2</v>
      </c>
      <c r="L129" s="102">
        <f t="shared" si="31"/>
        <v>0</v>
      </c>
      <c r="M129" s="102">
        <f t="shared" si="31"/>
        <v>0</v>
      </c>
      <c r="N129" s="102">
        <f t="shared" ref="N129" si="33">SUM(G129:M129)</f>
        <v>0</v>
      </c>
      <c r="O129" s="102"/>
      <c r="P129" s="80"/>
      <c r="Q129" s="80"/>
      <c r="R129" s="104" t="e">
        <f t="shared" si="32"/>
        <v>#DIV/0!</v>
      </c>
    </row>
    <row r="130" spans="1:22" s="66" customFormat="1" ht="159.75" hidden="1" customHeight="1" x14ac:dyDescent="0.2">
      <c r="A130" s="175" t="s">
        <v>242</v>
      </c>
      <c r="B130" s="192"/>
      <c r="C130" s="106" t="s">
        <v>241</v>
      </c>
      <c r="D130" s="106" t="s">
        <v>216</v>
      </c>
      <c r="E130" s="106" t="s">
        <v>222</v>
      </c>
      <c r="F130" s="106" t="s">
        <v>186</v>
      </c>
      <c r="G130" s="102"/>
      <c r="H130" s="102"/>
      <c r="I130" s="102"/>
      <c r="J130" s="102"/>
      <c r="K130" s="102"/>
      <c r="L130" s="102"/>
      <c r="M130" s="102"/>
      <c r="N130" s="102"/>
      <c r="O130" s="102"/>
      <c r="P130" s="80"/>
      <c r="Q130" s="80"/>
      <c r="R130" s="104" t="e">
        <f t="shared" si="32"/>
        <v>#DIV/0!</v>
      </c>
    </row>
    <row r="131" spans="1:22" s="89" customFormat="1" ht="13.5" hidden="1" customHeight="1" x14ac:dyDescent="0.25">
      <c r="A131" s="193" t="s">
        <v>215</v>
      </c>
      <c r="B131" s="194"/>
      <c r="C131" s="195"/>
      <c r="D131" s="195"/>
      <c r="E131" s="195" t="s">
        <v>244</v>
      </c>
      <c r="F131" s="195"/>
      <c r="G131" s="196"/>
      <c r="H131" s="196">
        <f t="shared" ref="H131:M132" si="34">H132</f>
        <v>0</v>
      </c>
      <c r="I131" s="196">
        <f t="shared" si="34"/>
        <v>0</v>
      </c>
      <c r="J131" s="196">
        <f t="shared" si="34"/>
        <v>0</v>
      </c>
      <c r="K131" s="196">
        <f t="shared" si="34"/>
        <v>0</v>
      </c>
      <c r="L131" s="196">
        <f t="shared" si="34"/>
        <v>0</v>
      </c>
      <c r="M131" s="196">
        <f t="shared" si="34"/>
        <v>0</v>
      </c>
      <c r="N131" s="88"/>
      <c r="O131" s="88"/>
      <c r="P131" s="88"/>
      <c r="Q131" s="88"/>
      <c r="R131" s="104" t="e">
        <f t="shared" si="32"/>
        <v>#DIV/0!</v>
      </c>
    </row>
    <row r="132" spans="1:22" s="66" customFormat="1" ht="12.75" hidden="1" customHeight="1" x14ac:dyDescent="0.2">
      <c r="A132" s="197" t="s">
        <v>243</v>
      </c>
      <c r="B132" s="191"/>
      <c r="C132" s="198"/>
      <c r="D132" s="198"/>
      <c r="E132" s="198" t="s">
        <v>244</v>
      </c>
      <c r="F132" s="198" t="s">
        <v>116</v>
      </c>
      <c r="G132" s="199"/>
      <c r="H132" s="199">
        <f t="shared" si="34"/>
        <v>0</v>
      </c>
      <c r="I132" s="199">
        <f t="shared" si="34"/>
        <v>0</v>
      </c>
      <c r="J132" s="199">
        <f t="shared" si="34"/>
        <v>0</v>
      </c>
      <c r="K132" s="199">
        <f t="shared" si="34"/>
        <v>0</v>
      </c>
      <c r="L132" s="199">
        <f t="shared" si="34"/>
        <v>0</v>
      </c>
      <c r="M132" s="199">
        <f t="shared" si="34"/>
        <v>0</v>
      </c>
      <c r="N132" s="80"/>
      <c r="O132" s="80"/>
      <c r="P132" s="80"/>
      <c r="Q132" s="80"/>
      <c r="R132" s="104" t="e">
        <f t="shared" si="32"/>
        <v>#DIV/0!</v>
      </c>
    </row>
    <row r="133" spans="1:22" hidden="1" x14ac:dyDescent="0.2">
      <c r="A133" s="200" t="s">
        <v>245</v>
      </c>
      <c r="B133" s="176"/>
      <c r="C133" s="106" t="s">
        <v>208</v>
      </c>
      <c r="D133" s="201"/>
      <c r="E133" s="106" t="s">
        <v>244</v>
      </c>
      <c r="F133" s="106" t="s">
        <v>116</v>
      </c>
      <c r="G133" s="152"/>
      <c r="H133" s="152">
        <f t="shared" ref="H133:M133" si="35">H134+H138</f>
        <v>0</v>
      </c>
      <c r="I133" s="152">
        <f t="shared" si="35"/>
        <v>0</v>
      </c>
      <c r="J133" s="152">
        <f t="shared" si="35"/>
        <v>0</v>
      </c>
      <c r="K133" s="152">
        <f t="shared" si="35"/>
        <v>0</v>
      </c>
      <c r="L133" s="152">
        <f t="shared" si="35"/>
        <v>0</v>
      </c>
      <c r="M133" s="152">
        <f t="shared" si="35"/>
        <v>0</v>
      </c>
      <c r="N133" s="102"/>
      <c r="O133" s="102"/>
      <c r="P133" s="102"/>
      <c r="Q133" s="102"/>
      <c r="R133" s="104" t="e">
        <f t="shared" si="32"/>
        <v>#DIV/0!</v>
      </c>
    </row>
    <row r="134" spans="1:22" ht="38.25" hidden="1" x14ac:dyDescent="0.2">
      <c r="A134" s="175" t="s">
        <v>207</v>
      </c>
      <c r="B134" s="202"/>
      <c r="C134" s="201" t="s">
        <v>247</v>
      </c>
      <c r="D134" s="201"/>
      <c r="E134" s="106" t="s">
        <v>244</v>
      </c>
      <c r="F134" s="106" t="s">
        <v>116</v>
      </c>
      <c r="G134" s="152"/>
      <c r="H134" s="152">
        <f t="shared" ref="H134:M134" si="36">H135</f>
        <v>0</v>
      </c>
      <c r="I134" s="152">
        <f t="shared" si="36"/>
        <v>0</v>
      </c>
      <c r="J134" s="152">
        <f t="shared" si="36"/>
        <v>0</v>
      </c>
      <c r="K134" s="152">
        <f t="shared" si="36"/>
        <v>0</v>
      </c>
      <c r="L134" s="152">
        <f t="shared" si="36"/>
        <v>0</v>
      </c>
      <c r="M134" s="152">
        <f t="shared" si="36"/>
        <v>0</v>
      </c>
      <c r="N134" s="102"/>
      <c r="O134" s="102"/>
      <c r="P134" s="102"/>
      <c r="Q134" s="102"/>
      <c r="R134" s="104" t="e">
        <f t="shared" si="32"/>
        <v>#DIV/0!</v>
      </c>
    </row>
    <row r="135" spans="1:22" s="206" customFormat="1" ht="38.25" hidden="1" x14ac:dyDescent="0.2">
      <c r="A135" s="175" t="s">
        <v>246</v>
      </c>
      <c r="B135" s="203"/>
      <c r="C135" s="204" t="s">
        <v>249</v>
      </c>
      <c r="D135" s="204"/>
      <c r="E135" s="204" t="s">
        <v>244</v>
      </c>
      <c r="F135" s="204" t="s">
        <v>116</v>
      </c>
      <c r="G135" s="205"/>
      <c r="H135" s="205">
        <f t="shared" ref="H135:M135" si="37">H137</f>
        <v>0</v>
      </c>
      <c r="I135" s="205">
        <f t="shared" si="37"/>
        <v>0</v>
      </c>
      <c r="J135" s="205">
        <f t="shared" si="37"/>
        <v>0</v>
      </c>
      <c r="K135" s="205">
        <f t="shared" si="37"/>
        <v>0</v>
      </c>
      <c r="L135" s="205">
        <f t="shared" si="37"/>
        <v>0</v>
      </c>
      <c r="M135" s="205">
        <f t="shared" si="37"/>
        <v>0</v>
      </c>
      <c r="N135" s="205"/>
      <c r="O135" s="205"/>
      <c r="P135" s="80"/>
      <c r="Q135" s="80"/>
      <c r="R135" s="104" t="e">
        <f t="shared" si="32"/>
        <v>#DIV/0!</v>
      </c>
    </row>
    <row r="136" spans="1:22" s="66" customFormat="1" ht="14.25" hidden="1" customHeight="1" x14ac:dyDescent="0.2">
      <c r="A136" s="175" t="s">
        <v>248</v>
      </c>
      <c r="B136" s="192"/>
      <c r="C136" s="204" t="s">
        <v>249</v>
      </c>
      <c r="D136" s="106" t="s">
        <v>214</v>
      </c>
      <c r="E136" s="106" t="s">
        <v>244</v>
      </c>
      <c r="F136" s="106" t="s">
        <v>116</v>
      </c>
      <c r="G136" s="102"/>
      <c r="H136" s="102">
        <f t="shared" ref="H136:M136" si="38">H137</f>
        <v>0</v>
      </c>
      <c r="I136" s="102">
        <f t="shared" si="38"/>
        <v>0</v>
      </c>
      <c r="J136" s="102">
        <f t="shared" si="38"/>
        <v>0</v>
      </c>
      <c r="K136" s="102">
        <f t="shared" si="38"/>
        <v>0</v>
      </c>
      <c r="L136" s="102">
        <f t="shared" si="38"/>
        <v>0</v>
      </c>
      <c r="M136" s="102">
        <f t="shared" si="38"/>
        <v>0</v>
      </c>
      <c r="N136" s="102"/>
      <c r="O136" s="102"/>
      <c r="P136" s="80"/>
      <c r="Q136" s="80"/>
      <c r="R136" s="104" t="e">
        <f t="shared" si="32"/>
        <v>#DIV/0!</v>
      </c>
      <c r="V136" s="207"/>
    </row>
    <row r="137" spans="1:22" s="66" customFormat="1" hidden="1" x14ac:dyDescent="0.2">
      <c r="A137" s="193" t="s">
        <v>213</v>
      </c>
      <c r="B137" s="192"/>
      <c r="C137" s="204" t="s">
        <v>249</v>
      </c>
      <c r="D137" s="106" t="s">
        <v>216</v>
      </c>
      <c r="E137" s="106" t="s">
        <v>244</v>
      </c>
      <c r="F137" s="106" t="s">
        <v>116</v>
      </c>
      <c r="G137" s="102"/>
      <c r="H137" s="102"/>
      <c r="I137" s="102"/>
      <c r="J137" s="102"/>
      <c r="K137" s="102"/>
      <c r="L137" s="102"/>
      <c r="M137" s="102"/>
      <c r="N137" s="102"/>
      <c r="O137" s="102"/>
      <c r="P137" s="80"/>
      <c r="Q137" s="80"/>
      <c r="R137" s="104" t="e">
        <f t="shared" si="32"/>
        <v>#DIV/0!</v>
      </c>
    </row>
    <row r="138" spans="1:22" s="66" customFormat="1" hidden="1" x14ac:dyDescent="0.2">
      <c r="A138" s="193" t="s">
        <v>215</v>
      </c>
      <c r="B138" s="176"/>
      <c r="C138" s="106" t="s">
        <v>210</v>
      </c>
      <c r="D138" s="106"/>
      <c r="E138" s="201" t="s">
        <v>244</v>
      </c>
      <c r="F138" s="201" t="s">
        <v>116</v>
      </c>
      <c r="G138" s="102"/>
      <c r="H138" s="102">
        <f t="shared" ref="H138:M140" si="39">H139</f>
        <v>0</v>
      </c>
      <c r="I138" s="102">
        <f t="shared" si="39"/>
        <v>0</v>
      </c>
      <c r="J138" s="102">
        <f t="shared" si="39"/>
        <v>0</v>
      </c>
      <c r="K138" s="102">
        <f t="shared" si="39"/>
        <v>0</v>
      </c>
      <c r="L138" s="102">
        <f t="shared" si="39"/>
        <v>0</v>
      </c>
      <c r="M138" s="102">
        <f t="shared" si="39"/>
        <v>0</v>
      </c>
      <c r="N138" s="102"/>
      <c r="O138" s="102"/>
      <c r="P138" s="80"/>
      <c r="Q138" s="80"/>
      <c r="R138" s="104" t="e">
        <f t="shared" si="32"/>
        <v>#DIV/0!</v>
      </c>
    </row>
    <row r="139" spans="1:22" s="206" customFormat="1" ht="106.5" hidden="1" customHeight="1" x14ac:dyDescent="0.2">
      <c r="A139" s="175" t="s">
        <v>209</v>
      </c>
      <c r="B139" s="176"/>
      <c r="C139" s="106" t="s">
        <v>251</v>
      </c>
      <c r="D139" s="201"/>
      <c r="E139" s="201" t="s">
        <v>244</v>
      </c>
      <c r="F139" s="201" t="s">
        <v>116</v>
      </c>
      <c r="G139" s="152"/>
      <c r="H139" s="152">
        <f t="shared" si="39"/>
        <v>0</v>
      </c>
      <c r="I139" s="152">
        <f t="shared" si="39"/>
        <v>0</v>
      </c>
      <c r="J139" s="152">
        <f t="shared" si="39"/>
        <v>0</v>
      </c>
      <c r="K139" s="152">
        <f t="shared" si="39"/>
        <v>0</v>
      </c>
      <c r="L139" s="152">
        <f t="shared" si="39"/>
        <v>0</v>
      </c>
      <c r="M139" s="152">
        <f t="shared" si="39"/>
        <v>0</v>
      </c>
      <c r="N139" s="102"/>
      <c r="O139" s="102"/>
      <c r="P139" s="80"/>
      <c r="Q139" s="80"/>
      <c r="R139" s="104" t="e">
        <f t="shared" si="32"/>
        <v>#DIV/0!</v>
      </c>
    </row>
    <row r="140" spans="1:22" s="66" customFormat="1" ht="140.25" hidden="1" x14ac:dyDescent="0.2">
      <c r="A140" s="175" t="s">
        <v>250</v>
      </c>
      <c r="B140" s="192"/>
      <c r="C140" s="106" t="s">
        <v>251</v>
      </c>
      <c r="D140" s="106" t="s">
        <v>214</v>
      </c>
      <c r="E140" s="106" t="s">
        <v>244</v>
      </c>
      <c r="F140" s="106" t="s">
        <v>116</v>
      </c>
      <c r="G140" s="102"/>
      <c r="H140" s="102">
        <f t="shared" si="39"/>
        <v>0</v>
      </c>
      <c r="I140" s="102">
        <f t="shared" si="39"/>
        <v>0</v>
      </c>
      <c r="J140" s="102">
        <f t="shared" si="39"/>
        <v>0</v>
      </c>
      <c r="K140" s="102">
        <f t="shared" si="39"/>
        <v>0</v>
      </c>
      <c r="L140" s="102">
        <f t="shared" si="39"/>
        <v>0</v>
      </c>
      <c r="M140" s="102">
        <f t="shared" si="39"/>
        <v>0</v>
      </c>
      <c r="N140" s="102"/>
      <c r="O140" s="102"/>
      <c r="P140" s="80"/>
      <c r="Q140" s="80"/>
      <c r="R140" s="104" t="e">
        <f t="shared" si="32"/>
        <v>#DIV/0!</v>
      </c>
    </row>
    <row r="141" spans="1:22" s="66" customFormat="1" hidden="1" x14ac:dyDescent="0.2">
      <c r="A141" s="193" t="s">
        <v>213</v>
      </c>
      <c r="B141" s="192"/>
      <c r="C141" s="106" t="s">
        <v>251</v>
      </c>
      <c r="D141" s="106" t="s">
        <v>216</v>
      </c>
      <c r="E141" s="106" t="s">
        <v>244</v>
      </c>
      <c r="F141" s="106" t="s">
        <v>116</v>
      </c>
      <c r="G141" s="102"/>
      <c r="H141" s="102"/>
      <c r="I141" s="102"/>
      <c r="J141" s="102"/>
      <c r="K141" s="102"/>
      <c r="L141" s="102"/>
      <c r="M141" s="102"/>
      <c r="N141" s="102"/>
      <c r="O141" s="102"/>
      <c r="P141" s="80"/>
      <c r="Q141" s="80"/>
      <c r="R141" s="104" t="e">
        <f t="shared" si="32"/>
        <v>#DIV/0!</v>
      </c>
    </row>
    <row r="142" spans="1:22" s="66" customFormat="1" ht="39.75" hidden="1" customHeight="1" x14ac:dyDescent="0.2">
      <c r="A142" s="193" t="s">
        <v>279</v>
      </c>
      <c r="B142" s="192"/>
      <c r="C142" s="106" t="s">
        <v>241</v>
      </c>
      <c r="D142" s="106" t="s">
        <v>214</v>
      </c>
      <c r="E142" s="106" t="s">
        <v>230</v>
      </c>
      <c r="F142" s="106" t="s">
        <v>186</v>
      </c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4" t="e">
        <f t="shared" si="32"/>
        <v>#DIV/0!</v>
      </c>
    </row>
    <row r="143" spans="1:22" hidden="1" x14ac:dyDescent="0.2">
      <c r="A143" s="208" t="s">
        <v>252</v>
      </c>
      <c r="B143" s="209"/>
      <c r="C143" s="210" t="s">
        <v>255</v>
      </c>
      <c r="D143" s="210" t="s">
        <v>214</v>
      </c>
      <c r="E143" s="210" t="s">
        <v>230</v>
      </c>
      <c r="F143" s="210" t="s">
        <v>186</v>
      </c>
      <c r="G143" s="156"/>
      <c r="H143" s="156"/>
      <c r="I143" s="156"/>
      <c r="J143" s="156"/>
      <c r="K143" s="156"/>
      <c r="L143" s="156"/>
      <c r="M143" s="156"/>
      <c r="N143" s="211">
        <v>0</v>
      </c>
      <c r="O143" s="211"/>
      <c r="P143" s="212">
        <v>89.2</v>
      </c>
      <c r="Q143" s="212"/>
      <c r="R143" s="213" t="e">
        <f t="shared" si="32"/>
        <v>#DIV/0!</v>
      </c>
    </row>
    <row r="144" spans="1:22" s="216" customFormat="1" ht="38.25" hidden="1" x14ac:dyDescent="0.2">
      <c r="A144" s="208" t="s">
        <v>254</v>
      </c>
      <c r="B144" s="153"/>
      <c r="C144" s="214"/>
      <c r="D144" s="214"/>
      <c r="E144" s="214"/>
      <c r="F144" s="214"/>
      <c r="G144" s="215"/>
      <c r="H144" s="215"/>
      <c r="I144" s="215"/>
      <c r="J144" s="215"/>
      <c r="K144" s="215"/>
      <c r="L144" s="215"/>
      <c r="M144" s="215"/>
      <c r="N144" s="215"/>
      <c r="O144" s="215"/>
      <c r="R144" s="288"/>
    </row>
    <row r="145" spans="1:18" hidden="1" x14ac:dyDescent="0.2">
      <c r="A145" s="283"/>
      <c r="B145" s="283"/>
      <c r="C145" s="284"/>
      <c r="D145" s="284"/>
      <c r="E145" s="284"/>
      <c r="F145" s="284"/>
      <c r="G145" s="163"/>
      <c r="H145" s="163"/>
      <c r="I145" s="163"/>
      <c r="J145" s="163"/>
      <c r="K145" s="163"/>
      <c r="L145" s="163"/>
      <c r="M145" s="163"/>
      <c r="N145" s="163"/>
      <c r="O145" s="163"/>
      <c r="P145" s="286"/>
      <c r="Q145" s="286"/>
      <c r="R145" s="103" t="s">
        <v>323</v>
      </c>
    </row>
    <row r="146" spans="1:18" x14ac:dyDescent="0.2">
      <c r="C146" s="154"/>
      <c r="D146" s="154"/>
      <c r="E146" s="154"/>
      <c r="F146" s="154"/>
      <c r="G146" s="156"/>
      <c r="H146" s="156"/>
      <c r="I146" s="156"/>
      <c r="J146" s="156"/>
      <c r="K146" s="156"/>
      <c r="L146" s="156"/>
      <c r="M146" s="156"/>
      <c r="N146" s="156"/>
      <c r="O146" s="156"/>
    </row>
    <row r="147" spans="1:18" x14ac:dyDescent="0.2">
      <c r="C147" s="154"/>
      <c r="D147" s="154"/>
      <c r="E147" s="154"/>
      <c r="F147" s="154"/>
      <c r="G147" s="156"/>
      <c r="H147" s="156"/>
      <c r="I147" s="156"/>
      <c r="J147" s="156"/>
      <c r="K147" s="156"/>
      <c r="L147" s="156"/>
      <c r="M147" s="156"/>
      <c r="N147" s="156"/>
      <c r="O147" s="156"/>
    </row>
    <row r="148" spans="1:18" x14ac:dyDescent="0.2">
      <c r="C148" s="154"/>
      <c r="D148" s="154"/>
      <c r="E148" s="154"/>
      <c r="F148" s="154"/>
      <c r="G148" s="156"/>
      <c r="H148" s="156"/>
      <c r="I148" s="156"/>
      <c r="J148" s="156"/>
      <c r="K148" s="156"/>
      <c r="L148" s="156"/>
      <c r="M148" s="156"/>
      <c r="N148" s="156"/>
      <c r="O148" s="156"/>
    </row>
    <row r="149" spans="1:18" x14ac:dyDescent="0.2">
      <c r="C149" s="154"/>
      <c r="D149" s="154"/>
      <c r="E149" s="154"/>
      <c r="F149" s="154"/>
      <c r="G149" s="156"/>
      <c r="H149" s="156"/>
      <c r="I149" s="156"/>
      <c r="J149" s="156"/>
      <c r="K149" s="156"/>
      <c r="L149" s="156"/>
      <c r="M149" s="156"/>
      <c r="N149" s="156"/>
      <c r="O149" s="156"/>
    </row>
    <row r="150" spans="1:18" x14ac:dyDescent="0.2">
      <c r="C150" s="154"/>
      <c r="D150" s="154"/>
      <c r="E150" s="154"/>
      <c r="F150" s="154"/>
      <c r="G150" s="156"/>
      <c r="H150" s="156"/>
      <c r="I150" s="156"/>
      <c r="J150" s="156"/>
      <c r="K150" s="156"/>
      <c r="L150" s="156"/>
      <c r="M150" s="156"/>
      <c r="N150" s="156"/>
      <c r="O150" s="156"/>
    </row>
    <row r="151" spans="1:18" x14ac:dyDescent="0.2">
      <c r="C151" s="154"/>
      <c r="D151" s="154"/>
      <c r="E151" s="154"/>
      <c r="F151" s="154"/>
      <c r="G151" s="156"/>
      <c r="H151" s="156"/>
      <c r="I151" s="156"/>
      <c r="J151" s="156"/>
      <c r="K151" s="156"/>
      <c r="L151" s="156"/>
      <c r="M151" s="156"/>
      <c r="N151" s="156"/>
      <c r="O151" s="156"/>
    </row>
    <row r="152" spans="1:18" x14ac:dyDescent="0.2">
      <c r="C152" s="154"/>
      <c r="D152" s="154"/>
      <c r="E152" s="154"/>
      <c r="F152" s="154"/>
      <c r="G152" s="156"/>
      <c r="H152" s="156"/>
      <c r="I152" s="156"/>
      <c r="J152" s="156"/>
      <c r="K152" s="156"/>
      <c r="L152" s="156"/>
      <c r="M152" s="156"/>
      <c r="N152" s="156"/>
      <c r="O152" s="156"/>
    </row>
    <row r="153" spans="1:18" x14ac:dyDescent="0.2">
      <c r="C153" s="154"/>
      <c r="D153" s="154"/>
      <c r="E153" s="154"/>
      <c r="F153" s="154"/>
      <c r="G153" s="156"/>
      <c r="H153" s="156"/>
      <c r="I153" s="156"/>
      <c r="J153" s="156"/>
      <c r="K153" s="156"/>
      <c r="L153" s="156"/>
      <c r="M153" s="156"/>
      <c r="N153" s="156"/>
      <c r="O153" s="156"/>
    </row>
    <row r="154" spans="1:18" x14ac:dyDescent="0.2">
      <c r="C154" s="154"/>
      <c r="D154" s="154"/>
      <c r="E154" s="154"/>
      <c r="F154" s="154"/>
      <c r="G154" s="156"/>
      <c r="H154" s="156"/>
      <c r="I154" s="156"/>
      <c r="J154" s="156"/>
      <c r="K154" s="156"/>
      <c r="L154" s="156"/>
      <c r="M154" s="156"/>
      <c r="N154" s="156"/>
      <c r="O154" s="156"/>
    </row>
    <row r="155" spans="1:18" x14ac:dyDescent="0.2">
      <c r="C155" s="154"/>
      <c r="D155" s="154"/>
      <c r="E155" s="154"/>
      <c r="F155" s="154"/>
      <c r="G155" s="156"/>
      <c r="H155" s="156"/>
      <c r="I155" s="156"/>
      <c r="J155" s="156"/>
      <c r="K155" s="156"/>
      <c r="L155" s="156"/>
      <c r="M155" s="156"/>
      <c r="N155" s="156"/>
      <c r="O155" s="156"/>
    </row>
    <row r="156" spans="1:18" x14ac:dyDescent="0.2">
      <c r="C156" s="154"/>
      <c r="D156" s="154"/>
      <c r="E156" s="154"/>
      <c r="F156" s="154"/>
      <c r="G156" s="156"/>
      <c r="H156" s="156"/>
      <c r="I156" s="156"/>
      <c r="J156" s="156"/>
      <c r="K156" s="156"/>
      <c r="L156" s="156"/>
      <c r="M156" s="156"/>
      <c r="N156" s="156"/>
      <c r="O156" s="156"/>
    </row>
    <row r="157" spans="1:18" x14ac:dyDescent="0.2">
      <c r="C157" s="154"/>
      <c r="D157" s="154"/>
      <c r="E157" s="154"/>
      <c r="F157" s="154"/>
      <c r="G157" s="156"/>
      <c r="H157" s="156"/>
      <c r="I157" s="156"/>
      <c r="J157" s="156"/>
      <c r="K157" s="156"/>
      <c r="L157" s="156"/>
      <c r="M157" s="156"/>
      <c r="N157" s="156"/>
      <c r="O157" s="156"/>
    </row>
    <row r="158" spans="1:18" x14ac:dyDescent="0.2">
      <c r="C158" s="154"/>
      <c r="D158" s="154"/>
      <c r="E158" s="154"/>
      <c r="F158" s="154"/>
      <c r="G158" s="156"/>
      <c r="H158" s="156"/>
      <c r="I158" s="156"/>
      <c r="J158" s="156"/>
      <c r="K158" s="156"/>
      <c r="L158" s="156"/>
      <c r="M158" s="156"/>
      <c r="N158" s="156"/>
      <c r="O158" s="156"/>
    </row>
    <row r="159" spans="1:18" x14ac:dyDescent="0.2">
      <c r="C159" s="154"/>
      <c r="D159" s="154"/>
      <c r="E159" s="154"/>
      <c r="F159" s="154"/>
      <c r="G159" s="156"/>
      <c r="H159" s="156"/>
      <c r="I159" s="156"/>
      <c r="J159" s="156"/>
      <c r="K159" s="156"/>
      <c r="L159" s="156"/>
      <c r="M159" s="156"/>
      <c r="N159" s="156"/>
      <c r="O159" s="156"/>
    </row>
    <row r="160" spans="1:18" x14ac:dyDescent="0.2">
      <c r="C160" s="154"/>
      <c r="D160" s="154"/>
      <c r="E160" s="154"/>
      <c r="F160" s="154"/>
      <c r="G160" s="156"/>
      <c r="H160" s="156"/>
      <c r="I160" s="156"/>
      <c r="J160" s="156"/>
      <c r="K160" s="156"/>
      <c r="L160" s="156"/>
      <c r="M160" s="156"/>
      <c r="N160" s="156"/>
      <c r="O160" s="156"/>
    </row>
    <row r="161" spans="3:15" x14ac:dyDescent="0.2">
      <c r="C161" s="154"/>
      <c r="D161" s="154"/>
      <c r="E161" s="154"/>
      <c r="F161" s="154"/>
      <c r="G161" s="156"/>
      <c r="H161" s="156"/>
      <c r="I161" s="156"/>
      <c r="J161" s="156"/>
      <c r="K161" s="156"/>
      <c r="L161" s="156"/>
      <c r="M161" s="156"/>
      <c r="N161" s="156"/>
      <c r="O161" s="156"/>
    </row>
    <row r="162" spans="3:15" x14ac:dyDescent="0.2">
      <c r="C162" s="154"/>
      <c r="D162" s="154"/>
      <c r="E162" s="154"/>
      <c r="F162" s="154"/>
      <c r="G162" s="156"/>
      <c r="H162" s="156"/>
      <c r="I162" s="156"/>
      <c r="J162" s="156"/>
      <c r="K162" s="156"/>
      <c r="L162" s="156"/>
      <c r="M162" s="156"/>
      <c r="N162" s="156"/>
      <c r="O162" s="156"/>
    </row>
    <row r="163" spans="3:15" x14ac:dyDescent="0.2">
      <c r="C163" s="154"/>
      <c r="D163" s="154"/>
      <c r="E163" s="154"/>
      <c r="F163" s="154"/>
      <c r="G163" s="156"/>
      <c r="H163" s="156"/>
      <c r="I163" s="156"/>
      <c r="J163" s="156"/>
      <c r="K163" s="156"/>
      <c r="L163" s="156"/>
      <c r="M163" s="156"/>
      <c r="N163" s="156"/>
      <c r="O163" s="156"/>
    </row>
    <row r="164" spans="3:15" x14ac:dyDescent="0.2">
      <c r="C164" s="154"/>
      <c r="D164" s="154"/>
      <c r="E164" s="154"/>
      <c r="F164" s="154"/>
      <c r="G164" s="156"/>
      <c r="H164" s="156"/>
      <c r="I164" s="156"/>
      <c r="J164" s="156"/>
      <c r="K164" s="156"/>
      <c r="L164" s="156"/>
      <c r="M164" s="156"/>
      <c r="N164" s="156"/>
      <c r="O164" s="156"/>
    </row>
    <row r="165" spans="3:15" x14ac:dyDescent="0.2">
      <c r="C165" s="154"/>
      <c r="D165" s="154"/>
      <c r="E165" s="154"/>
      <c r="F165" s="154"/>
      <c r="G165" s="156"/>
      <c r="H165" s="156"/>
      <c r="I165" s="156"/>
      <c r="J165" s="156"/>
      <c r="K165" s="156"/>
      <c r="L165" s="156"/>
      <c r="M165" s="156"/>
      <c r="N165" s="156"/>
      <c r="O165" s="156"/>
    </row>
    <row r="166" spans="3:15" x14ac:dyDescent="0.2">
      <c r="C166" s="154"/>
      <c r="D166" s="154"/>
      <c r="E166" s="154"/>
      <c r="F166" s="154"/>
      <c r="G166" s="156"/>
      <c r="H166" s="156"/>
      <c r="I166" s="156"/>
      <c r="J166" s="156"/>
      <c r="K166" s="156"/>
      <c r="L166" s="156"/>
      <c r="M166" s="156"/>
      <c r="N166" s="156"/>
      <c r="O166" s="156"/>
    </row>
    <row r="167" spans="3:15" x14ac:dyDescent="0.2">
      <c r="C167" s="154"/>
      <c r="D167" s="154"/>
      <c r="E167" s="154"/>
      <c r="F167" s="154"/>
      <c r="G167" s="156"/>
      <c r="H167" s="156"/>
      <c r="I167" s="156"/>
      <c r="J167" s="156"/>
      <c r="K167" s="156"/>
      <c r="L167" s="156"/>
      <c r="M167" s="156"/>
      <c r="N167" s="156"/>
      <c r="O167" s="156"/>
    </row>
    <row r="168" spans="3:15" x14ac:dyDescent="0.2">
      <c r="C168" s="154"/>
      <c r="D168" s="154"/>
      <c r="E168" s="154"/>
      <c r="F168" s="154"/>
      <c r="G168" s="156"/>
      <c r="H168" s="156"/>
      <c r="I168" s="156"/>
      <c r="J168" s="156"/>
      <c r="K168" s="156"/>
      <c r="L168" s="156"/>
      <c r="M168" s="156"/>
      <c r="N168" s="156"/>
      <c r="O168" s="156"/>
    </row>
    <row r="169" spans="3:15" x14ac:dyDescent="0.2">
      <c r="C169" s="154"/>
      <c r="D169" s="154"/>
      <c r="E169" s="154"/>
      <c r="F169" s="154"/>
      <c r="G169" s="156"/>
      <c r="H169" s="156"/>
      <c r="I169" s="156"/>
      <c r="J169" s="156"/>
      <c r="K169" s="156"/>
      <c r="L169" s="156"/>
      <c r="M169" s="156"/>
      <c r="N169" s="156"/>
      <c r="O169" s="156"/>
    </row>
    <row r="170" spans="3:15" x14ac:dyDescent="0.2">
      <c r="C170" s="154"/>
      <c r="D170" s="154"/>
      <c r="E170" s="154"/>
      <c r="F170" s="154"/>
      <c r="G170" s="156"/>
      <c r="H170" s="156"/>
      <c r="I170" s="156"/>
      <c r="J170" s="156"/>
      <c r="K170" s="156"/>
      <c r="L170" s="156"/>
      <c r="M170" s="156"/>
      <c r="N170" s="156"/>
      <c r="O170" s="156"/>
    </row>
    <row r="171" spans="3:15" x14ac:dyDescent="0.2">
      <c r="C171" s="154"/>
      <c r="D171" s="154"/>
      <c r="E171" s="154"/>
      <c r="F171" s="154"/>
      <c r="G171" s="156"/>
      <c r="H171" s="156"/>
      <c r="I171" s="156"/>
      <c r="J171" s="156"/>
      <c r="K171" s="156"/>
      <c r="L171" s="156"/>
      <c r="M171" s="156"/>
      <c r="N171" s="156"/>
      <c r="O171" s="156"/>
    </row>
    <row r="172" spans="3:15" x14ac:dyDescent="0.2">
      <c r="C172" s="154"/>
      <c r="D172" s="154"/>
      <c r="E172" s="154"/>
      <c r="F172" s="154"/>
      <c r="G172" s="156"/>
      <c r="H172" s="156"/>
      <c r="I172" s="156"/>
      <c r="J172" s="156"/>
      <c r="K172" s="156"/>
      <c r="L172" s="156"/>
      <c r="M172" s="156"/>
      <c r="N172" s="156"/>
      <c r="O172" s="156"/>
    </row>
    <row r="173" spans="3:15" x14ac:dyDescent="0.2">
      <c r="C173" s="154"/>
      <c r="D173" s="154"/>
      <c r="E173" s="154"/>
      <c r="F173" s="154"/>
      <c r="G173" s="156"/>
      <c r="H173" s="156"/>
      <c r="I173" s="156"/>
      <c r="J173" s="156"/>
      <c r="K173" s="156"/>
      <c r="L173" s="156"/>
      <c r="M173" s="156"/>
      <c r="N173" s="156"/>
      <c r="O173" s="156"/>
    </row>
    <row r="174" spans="3:15" x14ac:dyDescent="0.2">
      <c r="C174" s="154"/>
      <c r="D174" s="154"/>
      <c r="E174" s="154"/>
      <c r="F174" s="154"/>
      <c r="G174" s="156"/>
      <c r="H174" s="156"/>
      <c r="I174" s="156"/>
      <c r="J174" s="156"/>
      <c r="K174" s="156"/>
      <c r="L174" s="156"/>
      <c r="M174" s="156"/>
      <c r="N174" s="156"/>
      <c r="O174" s="156"/>
    </row>
    <row r="175" spans="3:15" x14ac:dyDescent="0.2">
      <c r="C175" s="154"/>
      <c r="D175" s="154"/>
      <c r="E175" s="154"/>
      <c r="F175" s="154"/>
      <c r="G175" s="156"/>
      <c r="H175" s="156"/>
      <c r="I175" s="156"/>
      <c r="J175" s="156"/>
      <c r="K175" s="156"/>
      <c r="L175" s="156"/>
      <c r="M175" s="156"/>
      <c r="N175" s="156"/>
      <c r="O175" s="156"/>
    </row>
    <row r="176" spans="3:15" x14ac:dyDescent="0.2">
      <c r="C176" s="154"/>
      <c r="D176" s="154"/>
      <c r="E176" s="154"/>
      <c r="F176" s="154"/>
      <c r="G176" s="156"/>
      <c r="H176" s="156"/>
      <c r="I176" s="156"/>
      <c r="J176" s="156"/>
      <c r="K176" s="156"/>
      <c r="L176" s="156"/>
      <c r="M176" s="156"/>
      <c r="N176" s="156"/>
      <c r="O176" s="156"/>
    </row>
    <row r="177" spans="3:15" x14ac:dyDescent="0.2">
      <c r="C177" s="154"/>
      <c r="D177" s="154"/>
      <c r="E177" s="154"/>
      <c r="F177" s="154"/>
      <c r="G177" s="156"/>
      <c r="H177" s="156"/>
      <c r="I177" s="156"/>
      <c r="J177" s="156"/>
      <c r="K177" s="156"/>
      <c r="L177" s="156"/>
      <c r="M177" s="156"/>
      <c r="N177" s="156"/>
      <c r="O177" s="156"/>
    </row>
    <row r="178" spans="3:15" x14ac:dyDescent="0.2">
      <c r="C178" s="154"/>
      <c r="D178" s="154"/>
      <c r="E178" s="154"/>
      <c r="F178" s="154"/>
      <c r="G178" s="156"/>
      <c r="H178" s="156"/>
      <c r="I178" s="156"/>
      <c r="J178" s="156"/>
      <c r="K178" s="156"/>
      <c r="L178" s="156"/>
      <c r="M178" s="156"/>
      <c r="N178" s="156"/>
      <c r="O178" s="156"/>
    </row>
    <row r="179" spans="3:15" x14ac:dyDescent="0.2">
      <c r="C179" s="154"/>
      <c r="D179" s="154"/>
      <c r="E179" s="154"/>
      <c r="F179" s="154"/>
      <c r="G179" s="156"/>
      <c r="H179" s="156"/>
      <c r="I179" s="156"/>
      <c r="J179" s="156"/>
      <c r="K179" s="156"/>
      <c r="L179" s="156"/>
      <c r="M179" s="156"/>
      <c r="N179" s="156"/>
      <c r="O179" s="156"/>
    </row>
    <row r="180" spans="3:15" x14ac:dyDescent="0.2">
      <c r="C180" s="154"/>
      <c r="D180" s="154"/>
      <c r="E180" s="154"/>
      <c r="F180" s="154"/>
      <c r="G180" s="156"/>
      <c r="H180" s="156"/>
      <c r="I180" s="156"/>
      <c r="J180" s="156"/>
      <c r="K180" s="156"/>
      <c r="L180" s="156"/>
      <c r="M180" s="156"/>
      <c r="N180" s="156"/>
      <c r="O180" s="156"/>
    </row>
    <row r="181" spans="3:15" x14ac:dyDescent="0.2">
      <c r="C181" s="154"/>
      <c r="D181" s="154"/>
      <c r="E181" s="154"/>
      <c r="F181" s="154"/>
      <c r="G181" s="156"/>
      <c r="H181" s="156"/>
      <c r="I181" s="156"/>
      <c r="J181" s="156"/>
      <c r="K181" s="156"/>
      <c r="L181" s="156"/>
      <c r="M181" s="156"/>
      <c r="N181" s="156"/>
      <c r="O181" s="156"/>
    </row>
    <row r="182" spans="3:15" x14ac:dyDescent="0.2">
      <c r="C182" s="154"/>
      <c r="D182" s="154"/>
      <c r="E182" s="154"/>
      <c r="F182" s="154"/>
      <c r="G182" s="156"/>
      <c r="H182" s="156"/>
      <c r="I182" s="156"/>
      <c r="J182" s="156"/>
      <c r="K182" s="156"/>
      <c r="L182" s="156"/>
      <c r="M182" s="156"/>
      <c r="N182" s="156"/>
      <c r="O182" s="156"/>
    </row>
    <row r="183" spans="3:15" x14ac:dyDescent="0.2">
      <c r="C183" s="154"/>
      <c r="D183" s="154"/>
      <c r="E183" s="154"/>
      <c r="F183" s="154"/>
      <c r="G183" s="156"/>
      <c r="H183" s="156"/>
      <c r="I183" s="156"/>
      <c r="J183" s="156"/>
      <c r="K183" s="156"/>
      <c r="L183" s="156"/>
      <c r="M183" s="156"/>
      <c r="N183" s="156"/>
      <c r="O183" s="156"/>
    </row>
    <row r="184" spans="3:15" x14ac:dyDescent="0.2">
      <c r="C184" s="154"/>
      <c r="D184" s="154"/>
      <c r="E184" s="154"/>
      <c r="F184" s="154"/>
      <c r="G184" s="156"/>
      <c r="H184" s="156"/>
      <c r="I184" s="156"/>
      <c r="J184" s="156"/>
      <c r="K184" s="156"/>
      <c r="L184" s="156"/>
      <c r="M184" s="156"/>
      <c r="N184" s="156"/>
      <c r="O184" s="156"/>
    </row>
    <row r="185" spans="3:15" x14ac:dyDescent="0.2">
      <c r="C185" s="154"/>
      <c r="D185" s="154"/>
      <c r="E185" s="154"/>
      <c r="F185" s="154"/>
      <c r="G185" s="156"/>
      <c r="H185" s="156"/>
      <c r="I185" s="156"/>
      <c r="J185" s="156"/>
      <c r="K185" s="156"/>
      <c r="L185" s="156"/>
      <c r="M185" s="156"/>
      <c r="N185" s="156"/>
      <c r="O185" s="156"/>
    </row>
    <row r="186" spans="3:15" x14ac:dyDescent="0.2">
      <c r="C186" s="154"/>
      <c r="D186" s="154"/>
      <c r="E186" s="154"/>
      <c r="F186" s="154"/>
      <c r="G186" s="156"/>
      <c r="H186" s="156"/>
      <c r="I186" s="156"/>
      <c r="J186" s="156"/>
      <c r="K186" s="156"/>
      <c r="L186" s="156"/>
      <c r="M186" s="156"/>
      <c r="N186" s="156"/>
      <c r="O186" s="156"/>
    </row>
    <row r="187" spans="3:15" x14ac:dyDescent="0.2">
      <c r="C187" s="154"/>
      <c r="D187" s="154"/>
      <c r="E187" s="154"/>
      <c r="F187" s="154"/>
      <c r="G187" s="156"/>
      <c r="H187" s="156"/>
      <c r="I187" s="156"/>
      <c r="J187" s="156"/>
      <c r="K187" s="156"/>
      <c r="L187" s="156"/>
      <c r="M187" s="156"/>
      <c r="N187" s="156"/>
      <c r="O187" s="156"/>
    </row>
    <row r="188" spans="3:15" x14ac:dyDescent="0.2">
      <c r="C188" s="154"/>
      <c r="D188" s="154"/>
      <c r="E188" s="154"/>
      <c r="F188" s="154"/>
      <c r="G188" s="156"/>
      <c r="H188" s="156"/>
      <c r="I188" s="156"/>
      <c r="J188" s="156"/>
      <c r="K188" s="156"/>
      <c r="L188" s="156"/>
      <c r="M188" s="156"/>
      <c r="N188" s="156"/>
      <c r="O188" s="156"/>
    </row>
    <row r="189" spans="3:15" x14ac:dyDescent="0.2">
      <c r="C189" s="154"/>
      <c r="D189" s="154"/>
      <c r="E189" s="154"/>
      <c r="F189" s="154"/>
      <c r="G189" s="156"/>
      <c r="H189" s="156"/>
      <c r="I189" s="156"/>
      <c r="J189" s="156"/>
      <c r="K189" s="156"/>
      <c r="L189" s="156"/>
      <c r="M189" s="156"/>
      <c r="N189" s="156"/>
      <c r="O189" s="156"/>
    </row>
    <row r="190" spans="3:15" x14ac:dyDescent="0.2">
      <c r="C190" s="154"/>
      <c r="D190" s="154"/>
      <c r="E190" s="154"/>
      <c r="F190" s="154"/>
      <c r="G190" s="156"/>
      <c r="H190" s="156"/>
      <c r="I190" s="156"/>
      <c r="J190" s="156"/>
      <c r="K190" s="156"/>
      <c r="L190" s="156"/>
      <c r="M190" s="156"/>
      <c r="N190" s="156"/>
      <c r="O190" s="156"/>
    </row>
    <row r="191" spans="3:15" x14ac:dyDescent="0.2">
      <c r="C191" s="154"/>
      <c r="D191" s="154"/>
      <c r="E191" s="154"/>
      <c r="F191" s="154"/>
      <c r="G191" s="156"/>
      <c r="H191" s="156"/>
      <c r="I191" s="156"/>
      <c r="J191" s="156"/>
      <c r="K191" s="156"/>
      <c r="L191" s="156"/>
      <c r="M191" s="156"/>
      <c r="N191" s="156"/>
      <c r="O191" s="156"/>
    </row>
    <row r="192" spans="3:15" x14ac:dyDescent="0.2">
      <c r="C192" s="154"/>
      <c r="D192" s="154"/>
      <c r="E192" s="154"/>
      <c r="F192" s="154"/>
      <c r="G192" s="156"/>
      <c r="H192" s="156"/>
      <c r="I192" s="156"/>
      <c r="J192" s="156"/>
      <c r="K192" s="156"/>
      <c r="L192" s="156"/>
      <c r="M192" s="156"/>
      <c r="N192" s="156"/>
      <c r="O192" s="156"/>
    </row>
    <row r="193" spans="3:15" x14ac:dyDescent="0.2">
      <c r="C193" s="154"/>
      <c r="D193" s="154"/>
      <c r="E193" s="154"/>
      <c r="F193" s="154"/>
      <c r="G193" s="156"/>
      <c r="H193" s="156"/>
      <c r="I193" s="156"/>
      <c r="J193" s="156"/>
      <c r="K193" s="156"/>
      <c r="L193" s="156"/>
      <c r="M193" s="156"/>
      <c r="N193" s="156"/>
      <c r="O193" s="156"/>
    </row>
    <row r="194" spans="3:15" x14ac:dyDescent="0.2">
      <c r="C194" s="154"/>
      <c r="D194" s="154"/>
      <c r="E194" s="154"/>
      <c r="F194" s="154"/>
      <c r="G194" s="156"/>
      <c r="H194" s="156"/>
      <c r="I194" s="156"/>
      <c r="J194" s="156"/>
      <c r="K194" s="156"/>
      <c r="L194" s="156"/>
      <c r="M194" s="156"/>
      <c r="N194" s="156"/>
      <c r="O194" s="156"/>
    </row>
    <row r="195" spans="3:15" x14ac:dyDescent="0.2">
      <c r="C195" s="154"/>
      <c r="D195" s="154"/>
      <c r="E195" s="154"/>
      <c r="F195" s="154"/>
      <c r="G195" s="156"/>
      <c r="H195" s="156"/>
      <c r="I195" s="156"/>
      <c r="J195" s="156"/>
      <c r="K195" s="156"/>
      <c r="L195" s="156"/>
      <c r="M195" s="156"/>
      <c r="N195" s="156"/>
      <c r="O195" s="156"/>
    </row>
    <row r="196" spans="3:15" x14ac:dyDescent="0.2">
      <c r="C196" s="154"/>
      <c r="D196" s="154"/>
      <c r="E196" s="154"/>
      <c r="F196" s="154"/>
      <c r="G196" s="156"/>
      <c r="H196" s="156"/>
      <c r="I196" s="156"/>
      <c r="J196" s="156"/>
      <c r="K196" s="156"/>
      <c r="L196" s="156"/>
      <c r="M196" s="156"/>
      <c r="N196" s="156"/>
      <c r="O196" s="156"/>
    </row>
    <row r="197" spans="3:15" x14ac:dyDescent="0.2">
      <c r="C197" s="154"/>
      <c r="D197" s="154"/>
      <c r="E197" s="154"/>
      <c r="F197" s="154"/>
      <c r="G197" s="156"/>
      <c r="H197" s="156"/>
      <c r="I197" s="156"/>
      <c r="J197" s="156"/>
      <c r="K197" s="156"/>
      <c r="L197" s="156"/>
      <c r="M197" s="156"/>
      <c r="N197" s="156"/>
      <c r="O197" s="156"/>
    </row>
    <row r="198" spans="3:15" x14ac:dyDescent="0.2">
      <c r="C198" s="154"/>
      <c r="D198" s="154"/>
      <c r="E198" s="154"/>
      <c r="F198" s="154"/>
      <c r="G198" s="156"/>
      <c r="H198" s="156"/>
      <c r="I198" s="156"/>
      <c r="J198" s="156"/>
      <c r="K198" s="156"/>
      <c r="L198" s="156"/>
      <c r="M198" s="156"/>
      <c r="N198" s="156"/>
      <c r="O198" s="156"/>
    </row>
    <row r="199" spans="3:15" x14ac:dyDescent="0.2">
      <c r="C199" s="154"/>
      <c r="D199" s="154"/>
      <c r="E199" s="154"/>
      <c r="F199" s="154"/>
      <c r="G199" s="156"/>
      <c r="H199" s="156"/>
      <c r="I199" s="156"/>
      <c r="J199" s="156"/>
      <c r="K199" s="156"/>
      <c r="L199" s="156"/>
      <c r="M199" s="156"/>
      <c r="N199" s="156"/>
      <c r="O199" s="156"/>
    </row>
    <row r="200" spans="3:15" x14ac:dyDescent="0.2">
      <c r="C200" s="154"/>
      <c r="D200" s="154"/>
      <c r="E200" s="154"/>
      <c r="F200" s="154"/>
      <c r="G200" s="156"/>
      <c r="H200" s="156"/>
      <c r="I200" s="156"/>
      <c r="J200" s="156"/>
      <c r="K200" s="156"/>
      <c r="L200" s="156"/>
      <c r="M200" s="156"/>
      <c r="N200" s="156"/>
      <c r="O200" s="156"/>
    </row>
    <row r="201" spans="3:15" x14ac:dyDescent="0.2">
      <c r="C201" s="154"/>
      <c r="D201" s="154"/>
      <c r="E201" s="154"/>
      <c r="F201" s="154"/>
      <c r="G201" s="156"/>
      <c r="H201" s="156"/>
      <c r="I201" s="156"/>
      <c r="J201" s="156"/>
      <c r="K201" s="156"/>
      <c r="L201" s="156"/>
      <c r="M201" s="156"/>
      <c r="N201" s="156"/>
      <c r="O201" s="156"/>
    </row>
    <row r="202" spans="3:15" x14ac:dyDescent="0.2">
      <c r="C202" s="154"/>
      <c r="D202" s="154"/>
      <c r="E202" s="154"/>
      <c r="F202" s="154"/>
      <c r="G202" s="156"/>
      <c r="H202" s="156"/>
      <c r="I202" s="156"/>
      <c r="J202" s="156"/>
      <c r="K202" s="156"/>
      <c r="L202" s="156"/>
      <c r="M202" s="156"/>
      <c r="N202" s="156"/>
      <c r="O202" s="156"/>
    </row>
    <row r="203" spans="3:15" x14ac:dyDescent="0.2">
      <c r="C203" s="154"/>
      <c r="D203" s="154"/>
      <c r="E203" s="154"/>
      <c r="F203" s="154"/>
      <c r="G203" s="156"/>
      <c r="H203" s="156"/>
      <c r="I203" s="156"/>
      <c r="J203" s="156"/>
      <c r="K203" s="156"/>
      <c r="L203" s="156"/>
      <c r="M203" s="156"/>
      <c r="N203" s="156"/>
      <c r="O203" s="156"/>
    </row>
    <row r="204" spans="3:15" x14ac:dyDescent="0.2">
      <c r="C204" s="154"/>
      <c r="D204" s="154"/>
      <c r="E204" s="154"/>
      <c r="F204" s="154"/>
      <c r="G204" s="156"/>
      <c r="H204" s="156"/>
      <c r="I204" s="156"/>
      <c r="J204" s="156"/>
      <c r="K204" s="156"/>
      <c r="L204" s="156"/>
      <c r="M204" s="156"/>
      <c r="N204" s="156"/>
      <c r="O204" s="156"/>
    </row>
    <row r="205" spans="3:15" x14ac:dyDescent="0.2">
      <c r="C205" s="154"/>
      <c r="D205" s="154"/>
      <c r="E205" s="154"/>
      <c r="F205" s="154"/>
      <c r="G205" s="156"/>
      <c r="H205" s="156"/>
      <c r="I205" s="156"/>
      <c r="J205" s="156"/>
      <c r="K205" s="156"/>
      <c r="L205" s="156"/>
      <c r="M205" s="156"/>
      <c r="N205" s="156"/>
      <c r="O205" s="156"/>
    </row>
    <row r="206" spans="3:15" x14ac:dyDescent="0.2">
      <c r="C206" s="154"/>
      <c r="D206" s="154"/>
      <c r="E206" s="154"/>
      <c r="F206" s="154"/>
      <c r="G206" s="156"/>
      <c r="H206" s="156"/>
      <c r="I206" s="156"/>
      <c r="J206" s="156"/>
      <c r="K206" s="156"/>
      <c r="L206" s="156"/>
      <c r="M206" s="156"/>
      <c r="N206" s="156"/>
      <c r="O206" s="156"/>
    </row>
    <row r="207" spans="3:15" x14ac:dyDescent="0.2">
      <c r="C207" s="154"/>
      <c r="D207" s="154"/>
      <c r="E207" s="154"/>
      <c r="F207" s="154"/>
      <c r="G207" s="156"/>
      <c r="H207" s="156"/>
      <c r="I207" s="156"/>
      <c r="J207" s="156"/>
      <c r="K207" s="156"/>
      <c r="L207" s="156"/>
      <c r="M207" s="156"/>
      <c r="N207" s="156"/>
      <c r="O207" s="156"/>
    </row>
    <row r="208" spans="3:15" x14ac:dyDescent="0.2">
      <c r="C208" s="154"/>
      <c r="D208" s="154"/>
      <c r="E208" s="154"/>
      <c r="F208" s="154"/>
      <c r="G208" s="156"/>
      <c r="H208" s="156"/>
      <c r="I208" s="156"/>
      <c r="J208" s="156"/>
      <c r="K208" s="156"/>
      <c r="L208" s="156"/>
      <c r="M208" s="156"/>
      <c r="N208" s="156"/>
      <c r="O208" s="156"/>
    </row>
    <row r="209" spans="3:15" x14ac:dyDescent="0.2">
      <c r="C209" s="154"/>
      <c r="D209" s="154"/>
      <c r="E209" s="154"/>
      <c r="F209" s="154"/>
      <c r="G209" s="156"/>
      <c r="H209" s="156"/>
      <c r="I209" s="156"/>
      <c r="J209" s="156"/>
      <c r="K209" s="156"/>
      <c r="L209" s="156"/>
      <c r="M209" s="156"/>
      <c r="N209" s="156"/>
      <c r="O209" s="156"/>
    </row>
    <row r="210" spans="3:15" x14ac:dyDescent="0.2">
      <c r="C210" s="154"/>
      <c r="D210" s="154"/>
      <c r="E210" s="154"/>
      <c r="F210" s="154"/>
      <c r="G210" s="156"/>
      <c r="H210" s="156"/>
      <c r="I210" s="156"/>
      <c r="J210" s="156"/>
      <c r="K210" s="156"/>
      <c r="L210" s="156"/>
      <c r="M210" s="156"/>
      <c r="N210" s="156"/>
      <c r="O210" s="156"/>
    </row>
    <row r="211" spans="3:15" x14ac:dyDescent="0.2">
      <c r="C211" s="154"/>
      <c r="D211" s="154"/>
      <c r="E211" s="154"/>
      <c r="F211" s="154"/>
      <c r="G211" s="156"/>
      <c r="H211" s="156"/>
      <c r="I211" s="156"/>
      <c r="J211" s="156"/>
      <c r="K211" s="156"/>
      <c r="L211" s="156"/>
      <c r="M211" s="156"/>
      <c r="N211" s="156"/>
      <c r="O211" s="156"/>
    </row>
    <row r="212" spans="3:15" x14ac:dyDescent="0.2">
      <c r="C212" s="154"/>
      <c r="D212" s="154"/>
      <c r="E212" s="154"/>
      <c r="F212" s="154"/>
      <c r="G212" s="156"/>
      <c r="H212" s="156"/>
      <c r="I212" s="156"/>
      <c r="J212" s="156"/>
      <c r="K212" s="156"/>
      <c r="L212" s="156"/>
      <c r="M212" s="156"/>
      <c r="N212" s="156"/>
      <c r="O212" s="156"/>
    </row>
    <row r="213" spans="3:15" x14ac:dyDescent="0.2">
      <c r="C213" s="154"/>
      <c r="D213" s="154"/>
      <c r="E213" s="154"/>
      <c r="F213" s="154"/>
      <c r="G213" s="156"/>
      <c r="H213" s="156"/>
      <c r="I213" s="156"/>
      <c r="J213" s="156"/>
      <c r="K213" s="156"/>
      <c r="L213" s="156"/>
      <c r="M213" s="156"/>
      <c r="N213" s="156"/>
      <c r="O213" s="156"/>
    </row>
    <row r="214" spans="3:15" x14ac:dyDescent="0.2">
      <c r="C214" s="154"/>
      <c r="D214" s="154"/>
      <c r="E214" s="154"/>
      <c r="F214" s="154"/>
      <c r="G214" s="156"/>
      <c r="H214" s="156"/>
      <c r="I214" s="156"/>
      <c r="J214" s="156"/>
      <c r="K214" s="156"/>
      <c r="L214" s="156"/>
      <c r="M214" s="156"/>
      <c r="N214" s="156"/>
      <c r="O214" s="156"/>
    </row>
    <row r="215" spans="3:15" x14ac:dyDescent="0.2">
      <c r="C215" s="154"/>
      <c r="D215" s="154"/>
      <c r="E215" s="154"/>
      <c r="F215" s="154"/>
      <c r="G215" s="156"/>
      <c r="H215" s="156"/>
      <c r="I215" s="156"/>
      <c r="J215" s="156"/>
      <c r="K215" s="156"/>
      <c r="L215" s="156"/>
      <c r="M215" s="156"/>
      <c r="N215" s="156"/>
      <c r="O215" s="156"/>
    </row>
    <row r="216" spans="3:15" x14ac:dyDescent="0.2">
      <c r="C216" s="154"/>
      <c r="D216" s="154"/>
      <c r="E216" s="154"/>
      <c r="F216" s="154"/>
      <c r="G216" s="156"/>
      <c r="H216" s="156"/>
      <c r="I216" s="156"/>
      <c r="J216" s="156"/>
      <c r="K216" s="156"/>
      <c r="L216" s="156"/>
      <c r="M216" s="156"/>
      <c r="N216" s="156"/>
      <c r="O216" s="156"/>
    </row>
    <row r="217" spans="3:15" x14ac:dyDescent="0.2">
      <c r="C217" s="154"/>
      <c r="D217" s="154"/>
      <c r="E217" s="154"/>
      <c r="F217" s="154"/>
      <c r="G217" s="156"/>
      <c r="H217" s="156"/>
      <c r="I217" s="156"/>
      <c r="J217" s="156"/>
      <c r="K217" s="156"/>
      <c r="L217" s="156"/>
      <c r="M217" s="156"/>
      <c r="N217" s="156"/>
      <c r="O217" s="156"/>
    </row>
    <row r="218" spans="3:15" x14ac:dyDescent="0.2">
      <c r="C218" s="154"/>
      <c r="D218" s="154"/>
      <c r="E218" s="154"/>
      <c r="F218" s="154"/>
      <c r="G218" s="156"/>
      <c r="H218" s="156"/>
      <c r="I218" s="156"/>
      <c r="J218" s="156"/>
      <c r="K218" s="156"/>
      <c r="L218" s="156"/>
      <c r="M218" s="156"/>
      <c r="N218" s="156"/>
      <c r="O218" s="156"/>
    </row>
    <row r="219" spans="3:15" x14ac:dyDescent="0.2">
      <c r="C219" s="154"/>
      <c r="D219" s="154"/>
      <c r="E219" s="154"/>
      <c r="F219" s="154"/>
      <c r="G219" s="156"/>
      <c r="H219" s="156"/>
      <c r="I219" s="156"/>
      <c r="J219" s="156"/>
      <c r="K219" s="156"/>
      <c r="L219" s="156"/>
      <c r="M219" s="156"/>
      <c r="N219" s="156"/>
      <c r="O219" s="156"/>
    </row>
    <row r="220" spans="3:15" x14ac:dyDescent="0.2">
      <c r="C220" s="154"/>
      <c r="D220" s="154"/>
      <c r="E220" s="154"/>
      <c r="F220" s="154"/>
      <c r="G220" s="156"/>
      <c r="H220" s="156"/>
      <c r="I220" s="156"/>
      <c r="J220" s="156"/>
      <c r="K220" s="156"/>
      <c r="L220" s="156"/>
      <c r="M220" s="156"/>
      <c r="N220" s="156"/>
      <c r="O220" s="156"/>
    </row>
    <row r="221" spans="3:15" x14ac:dyDescent="0.2">
      <c r="C221" s="154"/>
      <c r="D221" s="154"/>
      <c r="E221" s="154"/>
      <c r="F221" s="154"/>
      <c r="G221" s="156"/>
      <c r="H221" s="156"/>
      <c r="I221" s="156"/>
      <c r="J221" s="156"/>
      <c r="K221" s="156"/>
      <c r="L221" s="156"/>
      <c r="M221" s="156"/>
      <c r="N221" s="156"/>
      <c r="O221" s="156"/>
    </row>
    <row r="222" spans="3:15" x14ac:dyDescent="0.2">
      <c r="C222" s="154"/>
      <c r="D222" s="154"/>
      <c r="E222" s="154"/>
      <c r="F222" s="154"/>
      <c r="G222" s="156"/>
      <c r="H222" s="156"/>
      <c r="I222" s="156"/>
      <c r="J222" s="156"/>
      <c r="K222" s="156"/>
      <c r="L222" s="156"/>
      <c r="M222" s="156"/>
      <c r="N222" s="156"/>
      <c r="O222" s="156"/>
    </row>
    <row r="223" spans="3:15" x14ac:dyDescent="0.2">
      <c r="C223" s="154"/>
      <c r="D223" s="154"/>
      <c r="E223" s="154"/>
      <c r="F223" s="154"/>
      <c r="G223" s="156"/>
      <c r="H223" s="156"/>
      <c r="I223" s="156"/>
      <c r="J223" s="156"/>
      <c r="K223" s="156"/>
      <c r="L223" s="156"/>
      <c r="M223" s="156"/>
      <c r="N223" s="156"/>
      <c r="O223" s="156"/>
    </row>
    <row r="224" spans="3:15" x14ac:dyDescent="0.2">
      <c r="C224" s="154"/>
      <c r="D224" s="154"/>
      <c r="E224" s="154"/>
      <c r="F224" s="154"/>
      <c r="G224" s="156"/>
      <c r="H224" s="156"/>
      <c r="I224" s="156"/>
      <c r="J224" s="156"/>
      <c r="K224" s="156"/>
      <c r="L224" s="156"/>
      <c r="M224" s="156"/>
      <c r="N224" s="156"/>
      <c r="O224" s="156"/>
    </row>
    <row r="225" spans="3:15" x14ac:dyDescent="0.2">
      <c r="C225" s="154"/>
      <c r="D225" s="154"/>
      <c r="E225" s="154"/>
      <c r="F225" s="154"/>
      <c r="G225" s="156"/>
      <c r="H225" s="156"/>
      <c r="I225" s="156"/>
      <c r="J225" s="156"/>
      <c r="K225" s="156"/>
      <c r="L225" s="156"/>
      <c r="M225" s="156"/>
      <c r="N225" s="156"/>
      <c r="O225" s="156"/>
    </row>
    <row r="226" spans="3:15" x14ac:dyDescent="0.2">
      <c r="C226" s="154"/>
      <c r="D226" s="154"/>
      <c r="E226" s="154"/>
      <c r="F226" s="154"/>
      <c r="G226" s="156"/>
      <c r="H226" s="156"/>
      <c r="I226" s="156"/>
      <c r="J226" s="156"/>
      <c r="K226" s="156"/>
      <c r="L226" s="156"/>
      <c r="M226" s="156"/>
      <c r="N226" s="156"/>
      <c r="O226" s="156"/>
    </row>
    <row r="227" spans="3:15" x14ac:dyDescent="0.2">
      <c r="C227" s="154"/>
      <c r="D227" s="154"/>
      <c r="E227" s="154"/>
      <c r="F227" s="154"/>
      <c r="G227" s="156"/>
      <c r="H227" s="156"/>
      <c r="I227" s="156"/>
      <c r="J227" s="156"/>
      <c r="K227" s="156"/>
      <c r="L227" s="156"/>
      <c r="M227" s="156"/>
      <c r="N227" s="156"/>
      <c r="O227" s="156"/>
    </row>
    <row r="228" spans="3:15" x14ac:dyDescent="0.2">
      <c r="C228" s="154"/>
      <c r="D228" s="154"/>
      <c r="E228" s="154"/>
      <c r="F228" s="154"/>
      <c r="G228" s="156"/>
      <c r="H228" s="156"/>
      <c r="I228" s="156"/>
      <c r="J228" s="156"/>
      <c r="K228" s="156"/>
      <c r="L228" s="156"/>
      <c r="M228" s="156"/>
      <c r="N228" s="156"/>
      <c r="O228" s="156"/>
    </row>
    <row r="229" spans="3:15" x14ac:dyDescent="0.2">
      <c r="C229" s="154"/>
      <c r="D229" s="154"/>
      <c r="E229" s="154"/>
      <c r="F229" s="154"/>
      <c r="G229" s="156"/>
      <c r="H229" s="156"/>
      <c r="I229" s="156"/>
      <c r="J229" s="156"/>
      <c r="K229" s="156"/>
      <c r="L229" s="156"/>
      <c r="M229" s="156"/>
      <c r="N229" s="156"/>
      <c r="O229" s="156"/>
    </row>
    <row r="230" spans="3:15" x14ac:dyDescent="0.2">
      <c r="C230" s="154"/>
      <c r="D230" s="154"/>
      <c r="E230" s="154"/>
      <c r="F230" s="154"/>
      <c r="G230" s="156"/>
      <c r="H230" s="156"/>
      <c r="I230" s="156"/>
      <c r="J230" s="156"/>
      <c r="K230" s="156"/>
      <c r="L230" s="156"/>
      <c r="M230" s="156"/>
      <c r="N230" s="156"/>
      <c r="O230" s="156"/>
    </row>
    <row r="231" spans="3:15" x14ac:dyDescent="0.2">
      <c r="C231" s="154"/>
      <c r="D231" s="154"/>
      <c r="E231" s="154"/>
      <c r="F231" s="154"/>
      <c r="G231" s="156"/>
      <c r="H231" s="156"/>
      <c r="I231" s="156"/>
      <c r="J231" s="156"/>
      <c r="K231" s="156"/>
      <c r="L231" s="156"/>
      <c r="M231" s="156"/>
      <c r="N231" s="156"/>
      <c r="O231" s="156"/>
    </row>
    <row r="232" spans="3:15" x14ac:dyDescent="0.2">
      <c r="C232" s="154"/>
      <c r="D232" s="154"/>
      <c r="E232" s="154"/>
      <c r="F232" s="154"/>
      <c r="G232" s="156"/>
      <c r="H232" s="156"/>
      <c r="I232" s="156"/>
      <c r="J232" s="156"/>
      <c r="K232" s="156"/>
      <c r="L232" s="156"/>
      <c r="M232" s="156"/>
      <c r="N232" s="156"/>
      <c r="O232" s="156"/>
    </row>
    <row r="233" spans="3:15" x14ac:dyDescent="0.2">
      <c r="C233" s="154"/>
      <c r="D233" s="154"/>
      <c r="E233" s="154"/>
      <c r="F233" s="154"/>
      <c r="G233" s="156"/>
      <c r="H233" s="156"/>
      <c r="I233" s="156"/>
      <c r="J233" s="156"/>
      <c r="K233" s="156"/>
      <c r="L233" s="156"/>
      <c r="M233" s="156"/>
      <c r="N233" s="156"/>
      <c r="O233" s="156"/>
    </row>
    <row r="234" spans="3:15" x14ac:dyDescent="0.2">
      <c r="C234" s="154"/>
      <c r="D234" s="154"/>
      <c r="E234" s="154"/>
      <c r="F234" s="154"/>
      <c r="G234" s="156"/>
      <c r="H234" s="156"/>
      <c r="I234" s="156"/>
      <c r="J234" s="156"/>
      <c r="K234" s="156"/>
      <c r="L234" s="156"/>
      <c r="M234" s="156"/>
      <c r="N234" s="156"/>
      <c r="O234" s="156"/>
    </row>
    <row r="235" spans="3:15" x14ac:dyDescent="0.2">
      <c r="C235" s="154"/>
      <c r="D235" s="154"/>
      <c r="E235" s="154"/>
      <c r="F235" s="154"/>
      <c r="G235" s="156"/>
      <c r="H235" s="156"/>
      <c r="I235" s="156"/>
      <c r="J235" s="156"/>
      <c r="K235" s="156"/>
      <c r="L235" s="156"/>
      <c r="M235" s="156"/>
      <c r="N235" s="156"/>
      <c r="O235" s="156"/>
    </row>
    <row r="236" spans="3:15" x14ac:dyDescent="0.2">
      <c r="C236" s="154"/>
      <c r="D236" s="154"/>
      <c r="E236" s="154"/>
      <c r="F236" s="154"/>
      <c r="G236" s="156"/>
      <c r="H236" s="156"/>
      <c r="I236" s="156"/>
      <c r="J236" s="156"/>
      <c r="K236" s="156"/>
      <c r="L236" s="156"/>
      <c r="M236" s="156"/>
      <c r="N236" s="156"/>
      <c r="O236" s="156"/>
    </row>
    <row r="237" spans="3:15" x14ac:dyDescent="0.2">
      <c r="C237" s="154"/>
      <c r="D237" s="154"/>
      <c r="E237" s="154"/>
      <c r="F237" s="154"/>
      <c r="G237" s="156"/>
      <c r="H237" s="156"/>
      <c r="I237" s="156"/>
      <c r="J237" s="156"/>
      <c r="K237" s="156"/>
      <c r="L237" s="156"/>
      <c r="M237" s="156"/>
      <c r="N237" s="156"/>
      <c r="O237" s="156"/>
    </row>
    <row r="238" spans="3:15" x14ac:dyDescent="0.2">
      <c r="C238" s="154"/>
      <c r="D238" s="154"/>
      <c r="E238" s="154"/>
      <c r="F238" s="154"/>
      <c r="G238" s="156"/>
      <c r="H238" s="156"/>
      <c r="I238" s="156"/>
      <c r="J238" s="156"/>
      <c r="K238" s="156"/>
      <c r="L238" s="156"/>
      <c r="M238" s="156"/>
      <c r="N238" s="156"/>
      <c r="O238" s="156"/>
    </row>
    <row r="239" spans="3:15" x14ac:dyDescent="0.2">
      <c r="C239" s="154"/>
      <c r="D239" s="154"/>
      <c r="E239" s="154"/>
      <c r="F239" s="154"/>
      <c r="G239" s="156"/>
      <c r="H239" s="156"/>
      <c r="I239" s="156"/>
      <c r="J239" s="156"/>
      <c r="K239" s="156"/>
      <c r="L239" s="156"/>
      <c r="M239" s="156"/>
      <c r="N239" s="156"/>
      <c r="O239" s="156"/>
    </row>
    <row r="240" spans="3:15" x14ac:dyDescent="0.2">
      <c r="C240" s="154"/>
      <c r="D240" s="154"/>
      <c r="E240" s="154"/>
      <c r="F240" s="154"/>
      <c r="G240" s="156"/>
      <c r="H240" s="156"/>
      <c r="I240" s="156"/>
      <c r="J240" s="156"/>
      <c r="K240" s="156"/>
      <c r="L240" s="156"/>
      <c r="M240" s="156"/>
      <c r="N240" s="156"/>
      <c r="O240" s="156"/>
    </row>
    <row r="241" spans="3:15" x14ac:dyDescent="0.2">
      <c r="C241" s="154"/>
      <c r="D241" s="154"/>
      <c r="E241" s="154"/>
      <c r="F241" s="154"/>
      <c r="G241" s="156"/>
      <c r="H241" s="156"/>
      <c r="I241" s="156"/>
      <c r="J241" s="156"/>
      <c r="K241" s="156"/>
      <c r="L241" s="156"/>
      <c r="M241" s="156"/>
      <c r="N241" s="156"/>
      <c r="O241" s="156"/>
    </row>
    <row r="242" spans="3:15" x14ac:dyDescent="0.2">
      <c r="C242" s="154"/>
      <c r="D242" s="154"/>
      <c r="E242" s="154"/>
      <c r="F242" s="154"/>
      <c r="G242" s="156"/>
      <c r="H242" s="156"/>
      <c r="I242" s="156"/>
      <c r="J242" s="156"/>
      <c r="K242" s="156"/>
      <c r="L242" s="156"/>
      <c r="M242" s="156"/>
      <c r="N242" s="156"/>
      <c r="O242" s="156"/>
    </row>
    <row r="243" spans="3:15" x14ac:dyDescent="0.2">
      <c r="C243" s="154"/>
      <c r="D243" s="154"/>
      <c r="E243" s="154"/>
      <c r="F243" s="154"/>
      <c r="G243" s="156"/>
      <c r="H243" s="156"/>
      <c r="I243" s="156"/>
      <c r="J243" s="156"/>
      <c r="K243" s="156"/>
      <c r="L243" s="156"/>
      <c r="M243" s="156"/>
      <c r="N243" s="156"/>
      <c r="O243" s="156"/>
    </row>
    <row r="244" spans="3:15" x14ac:dyDescent="0.2">
      <c r="C244" s="154"/>
      <c r="D244" s="154"/>
      <c r="E244" s="154"/>
      <c r="F244" s="154"/>
      <c r="G244" s="156"/>
      <c r="H244" s="156"/>
      <c r="I244" s="156"/>
      <c r="J244" s="156"/>
      <c r="K244" s="156"/>
      <c r="L244" s="156"/>
      <c r="M244" s="156"/>
      <c r="N244" s="156"/>
      <c r="O244" s="156"/>
    </row>
    <row r="245" spans="3:15" x14ac:dyDescent="0.2">
      <c r="C245" s="154"/>
      <c r="D245" s="154"/>
      <c r="E245" s="154"/>
      <c r="F245" s="154"/>
      <c r="G245" s="156"/>
      <c r="H245" s="156"/>
      <c r="I245" s="156"/>
      <c r="J245" s="156"/>
      <c r="K245" s="156"/>
      <c r="L245" s="156"/>
      <c r="M245" s="156"/>
      <c r="N245" s="156"/>
      <c r="O245" s="156"/>
    </row>
    <row r="246" spans="3:15" x14ac:dyDescent="0.2">
      <c r="C246" s="154"/>
      <c r="D246" s="154"/>
      <c r="E246" s="154"/>
      <c r="F246" s="154"/>
      <c r="G246" s="156"/>
      <c r="H246" s="156"/>
      <c r="I246" s="156"/>
      <c r="J246" s="156"/>
      <c r="K246" s="156"/>
      <c r="L246" s="156"/>
      <c r="M246" s="156"/>
      <c r="N246" s="156"/>
      <c r="O246" s="156"/>
    </row>
    <row r="247" spans="3:15" x14ac:dyDescent="0.2">
      <c r="C247" s="154"/>
      <c r="D247" s="154"/>
      <c r="E247" s="154"/>
      <c r="F247" s="154"/>
      <c r="G247" s="156"/>
      <c r="H247" s="156"/>
      <c r="I247" s="156"/>
      <c r="J247" s="156"/>
      <c r="K247" s="156"/>
      <c r="L247" s="156"/>
      <c r="M247" s="156"/>
      <c r="N247" s="156"/>
      <c r="O247" s="156"/>
    </row>
    <row r="248" spans="3:15" x14ac:dyDescent="0.2">
      <c r="C248" s="154"/>
      <c r="D248" s="154"/>
      <c r="E248" s="154"/>
      <c r="F248" s="154"/>
      <c r="G248" s="156"/>
      <c r="H248" s="156"/>
      <c r="I248" s="156"/>
      <c r="J248" s="156"/>
      <c r="K248" s="156"/>
      <c r="L248" s="156"/>
      <c r="M248" s="156"/>
      <c r="N248" s="156"/>
      <c r="O248" s="156"/>
    </row>
    <row r="249" spans="3:15" x14ac:dyDescent="0.2">
      <c r="C249" s="154"/>
      <c r="D249" s="154"/>
      <c r="E249" s="154"/>
      <c r="F249" s="154"/>
      <c r="G249" s="156"/>
      <c r="H249" s="156"/>
      <c r="I249" s="156"/>
      <c r="J249" s="156"/>
      <c r="K249" s="156"/>
      <c r="L249" s="156"/>
      <c r="M249" s="156"/>
      <c r="N249" s="156"/>
      <c r="O249" s="156"/>
    </row>
    <row r="250" spans="3:15" x14ac:dyDescent="0.2">
      <c r="C250" s="154"/>
      <c r="D250" s="154"/>
      <c r="E250" s="154"/>
      <c r="F250" s="154"/>
      <c r="G250" s="156"/>
      <c r="H250" s="156"/>
      <c r="I250" s="156"/>
      <c r="J250" s="156"/>
      <c r="K250" s="156"/>
      <c r="L250" s="156"/>
      <c r="M250" s="156"/>
      <c r="N250" s="156"/>
      <c r="O250" s="156"/>
    </row>
    <row r="251" spans="3:15" x14ac:dyDescent="0.2">
      <c r="C251" s="154"/>
      <c r="D251" s="154"/>
      <c r="E251" s="154"/>
      <c r="F251" s="154"/>
      <c r="G251" s="156"/>
      <c r="H251" s="156"/>
      <c r="I251" s="156"/>
      <c r="J251" s="156"/>
      <c r="K251" s="156"/>
      <c r="L251" s="156"/>
      <c r="M251" s="156"/>
      <c r="N251" s="156"/>
      <c r="O251" s="156"/>
    </row>
    <row r="252" spans="3:15" x14ac:dyDescent="0.2">
      <c r="C252" s="154"/>
      <c r="D252" s="154"/>
      <c r="E252" s="154"/>
      <c r="F252" s="154"/>
      <c r="G252" s="156"/>
      <c r="H252" s="156"/>
      <c r="I252" s="156"/>
      <c r="J252" s="156"/>
      <c r="K252" s="156"/>
      <c r="L252" s="156"/>
      <c r="M252" s="156"/>
      <c r="N252" s="156"/>
      <c r="O252" s="156"/>
    </row>
    <row r="253" spans="3:15" x14ac:dyDescent="0.2">
      <c r="C253" s="154"/>
      <c r="D253" s="154"/>
      <c r="E253" s="154"/>
      <c r="F253" s="154"/>
      <c r="G253" s="156"/>
      <c r="H253" s="156"/>
      <c r="I253" s="156"/>
      <c r="J253" s="156"/>
      <c r="K253" s="156"/>
      <c r="L253" s="156"/>
      <c r="M253" s="156"/>
      <c r="N253" s="156"/>
      <c r="O253" s="156"/>
    </row>
    <row r="254" spans="3:15" x14ac:dyDescent="0.2">
      <c r="C254" s="154"/>
      <c r="D254" s="154"/>
      <c r="E254" s="154"/>
      <c r="F254" s="154"/>
      <c r="G254" s="156"/>
      <c r="H254" s="156"/>
      <c r="I254" s="156"/>
      <c r="J254" s="156"/>
      <c r="K254" s="156"/>
      <c r="L254" s="156"/>
      <c r="M254" s="156"/>
      <c r="N254" s="156"/>
      <c r="O254" s="156"/>
    </row>
    <row r="255" spans="3:15" x14ac:dyDescent="0.2">
      <c r="C255" s="154"/>
      <c r="D255" s="154"/>
      <c r="E255" s="154"/>
      <c r="F255" s="154"/>
      <c r="G255" s="156"/>
      <c r="H255" s="156"/>
      <c r="I255" s="156"/>
      <c r="J255" s="156"/>
      <c r="K255" s="156"/>
      <c r="L255" s="156"/>
      <c r="M255" s="156"/>
      <c r="N255" s="156"/>
      <c r="O255" s="156"/>
    </row>
    <row r="256" spans="3:15" x14ac:dyDescent="0.2">
      <c r="C256" s="154"/>
      <c r="D256" s="154"/>
      <c r="E256" s="154"/>
      <c r="F256" s="154"/>
      <c r="G256" s="156"/>
      <c r="H256" s="156"/>
      <c r="I256" s="156"/>
      <c r="J256" s="156"/>
      <c r="K256" s="156"/>
      <c r="L256" s="156"/>
      <c r="M256" s="156"/>
      <c r="N256" s="156"/>
      <c r="O256" s="156"/>
    </row>
    <row r="257" spans="3:15" x14ac:dyDescent="0.2">
      <c r="C257" s="154"/>
      <c r="D257" s="154"/>
      <c r="E257" s="154"/>
      <c r="F257" s="154"/>
      <c r="G257" s="156"/>
      <c r="H257" s="156"/>
      <c r="I257" s="156"/>
      <c r="J257" s="156"/>
      <c r="K257" s="156"/>
      <c r="L257" s="156"/>
      <c r="M257" s="156"/>
      <c r="N257" s="156"/>
      <c r="O257" s="156"/>
    </row>
    <row r="258" spans="3:15" x14ac:dyDescent="0.2">
      <c r="C258" s="154"/>
      <c r="D258" s="154"/>
      <c r="E258" s="154"/>
      <c r="F258" s="154"/>
      <c r="G258" s="156"/>
      <c r="H258" s="156"/>
      <c r="I258" s="156"/>
      <c r="J258" s="156"/>
      <c r="K258" s="156"/>
      <c r="L258" s="156"/>
      <c r="M258" s="156"/>
      <c r="N258" s="156"/>
      <c r="O258" s="156"/>
    </row>
    <row r="259" spans="3:15" x14ac:dyDescent="0.2">
      <c r="C259" s="154"/>
      <c r="D259" s="154"/>
      <c r="E259" s="154"/>
      <c r="F259" s="154"/>
      <c r="G259" s="156"/>
      <c r="H259" s="156"/>
      <c r="I259" s="156"/>
      <c r="J259" s="156"/>
      <c r="K259" s="156"/>
      <c r="L259" s="156"/>
      <c r="M259" s="156"/>
      <c r="N259" s="156"/>
      <c r="O259" s="156"/>
    </row>
    <row r="260" spans="3:15" x14ac:dyDescent="0.2">
      <c r="C260" s="154"/>
      <c r="D260" s="154"/>
      <c r="E260" s="154"/>
      <c r="F260" s="154"/>
      <c r="G260" s="156"/>
      <c r="H260" s="156"/>
      <c r="I260" s="156"/>
      <c r="J260" s="156"/>
      <c r="K260" s="156"/>
      <c r="L260" s="156"/>
      <c r="M260" s="156"/>
      <c r="N260" s="156"/>
      <c r="O260" s="156"/>
    </row>
    <row r="261" spans="3:15" x14ac:dyDescent="0.2">
      <c r="C261" s="154"/>
      <c r="D261" s="154"/>
      <c r="E261" s="154"/>
      <c r="F261" s="154"/>
      <c r="G261" s="156"/>
      <c r="H261" s="156"/>
      <c r="I261" s="156"/>
      <c r="J261" s="156"/>
      <c r="K261" s="156"/>
      <c r="L261" s="156"/>
      <c r="M261" s="156"/>
      <c r="N261" s="156"/>
      <c r="O261" s="156"/>
    </row>
    <row r="262" spans="3:15" x14ac:dyDescent="0.2">
      <c r="C262" s="154"/>
      <c r="D262" s="154"/>
      <c r="E262" s="154"/>
      <c r="F262" s="154"/>
      <c r="G262" s="156"/>
      <c r="H262" s="156"/>
      <c r="I262" s="156"/>
      <c r="J262" s="156"/>
      <c r="K262" s="156"/>
      <c r="L262" s="156"/>
      <c r="M262" s="156"/>
      <c r="N262" s="156"/>
      <c r="O262" s="156"/>
    </row>
    <row r="263" spans="3:15" x14ac:dyDescent="0.2">
      <c r="C263" s="154"/>
      <c r="D263" s="154"/>
      <c r="E263" s="154"/>
      <c r="F263" s="154"/>
      <c r="G263" s="156"/>
      <c r="H263" s="156"/>
      <c r="I263" s="156"/>
      <c r="J263" s="156"/>
      <c r="K263" s="156"/>
      <c r="L263" s="156"/>
      <c r="M263" s="156"/>
      <c r="N263" s="156"/>
      <c r="O263" s="156"/>
    </row>
    <row r="264" spans="3:15" x14ac:dyDescent="0.2">
      <c r="C264" s="154"/>
      <c r="D264" s="154"/>
      <c r="E264" s="154"/>
      <c r="F264" s="154"/>
      <c r="G264" s="156"/>
      <c r="H264" s="156"/>
      <c r="I264" s="156"/>
      <c r="J264" s="156"/>
      <c r="K264" s="156"/>
      <c r="L264" s="156"/>
      <c r="M264" s="156"/>
      <c r="N264" s="156"/>
      <c r="O264" s="156"/>
    </row>
    <row r="265" spans="3:15" x14ac:dyDescent="0.2">
      <c r="C265" s="154"/>
      <c r="D265" s="154"/>
      <c r="E265" s="154"/>
      <c r="F265" s="154"/>
      <c r="G265" s="156"/>
      <c r="H265" s="156"/>
      <c r="I265" s="156"/>
      <c r="J265" s="156"/>
      <c r="K265" s="156"/>
      <c r="L265" s="156"/>
      <c r="M265" s="156"/>
      <c r="N265" s="156"/>
      <c r="O265" s="156"/>
    </row>
    <row r="266" spans="3:15" x14ac:dyDescent="0.2">
      <c r="C266" s="154"/>
      <c r="D266" s="154"/>
      <c r="E266" s="154"/>
      <c r="F266" s="154"/>
      <c r="G266" s="156"/>
      <c r="H266" s="156"/>
      <c r="I266" s="156"/>
      <c r="J266" s="156"/>
      <c r="K266" s="156"/>
      <c r="L266" s="156"/>
      <c r="M266" s="156"/>
      <c r="N266" s="156"/>
      <c r="O266" s="156"/>
    </row>
    <row r="267" spans="3:15" x14ac:dyDescent="0.2">
      <c r="C267" s="154"/>
      <c r="D267" s="154"/>
      <c r="E267" s="154"/>
      <c r="F267" s="154"/>
      <c r="G267" s="156"/>
      <c r="H267" s="156"/>
      <c r="I267" s="156"/>
      <c r="J267" s="156"/>
      <c r="K267" s="156"/>
      <c r="L267" s="156"/>
      <c r="M267" s="156"/>
      <c r="N267" s="156"/>
      <c r="O267" s="156"/>
    </row>
    <row r="268" spans="3:15" x14ac:dyDescent="0.2">
      <c r="C268" s="154"/>
      <c r="D268" s="154"/>
      <c r="E268" s="154"/>
      <c r="F268" s="154"/>
      <c r="G268" s="156"/>
      <c r="H268" s="156"/>
      <c r="I268" s="156"/>
      <c r="J268" s="156"/>
      <c r="K268" s="156"/>
      <c r="L268" s="156"/>
      <c r="M268" s="156"/>
      <c r="N268" s="156"/>
      <c r="O268" s="156"/>
    </row>
    <row r="269" spans="3:15" x14ac:dyDescent="0.2">
      <c r="C269" s="154"/>
      <c r="D269" s="154"/>
      <c r="E269" s="154"/>
      <c r="F269" s="154"/>
      <c r="G269" s="156"/>
      <c r="H269" s="156"/>
      <c r="I269" s="156"/>
      <c r="J269" s="156"/>
      <c r="K269" s="156"/>
      <c r="L269" s="156"/>
      <c r="M269" s="156"/>
      <c r="N269" s="156"/>
      <c r="O269" s="156"/>
    </row>
    <row r="270" spans="3:15" x14ac:dyDescent="0.2">
      <c r="C270" s="154"/>
      <c r="D270" s="154"/>
      <c r="E270" s="154"/>
      <c r="F270" s="154"/>
      <c r="G270" s="156"/>
      <c r="H270" s="156"/>
      <c r="I270" s="156"/>
      <c r="J270" s="156"/>
      <c r="K270" s="156"/>
      <c r="L270" s="156"/>
      <c r="M270" s="156"/>
      <c r="N270" s="156"/>
      <c r="O270" s="156"/>
    </row>
  </sheetData>
  <mergeCells count="11">
    <mergeCell ref="E8:N8"/>
    <mergeCell ref="E9:N9"/>
    <mergeCell ref="E10:N10"/>
    <mergeCell ref="E11:N11"/>
    <mergeCell ref="A15:R15"/>
    <mergeCell ref="E7:N7"/>
    <mergeCell ref="E1:R1"/>
    <mergeCell ref="E2:R2"/>
    <mergeCell ref="E3:R3"/>
    <mergeCell ref="E4:R4"/>
    <mergeCell ref="E5:R5"/>
  </mergeCells>
  <printOptions horizontalCentered="1"/>
  <pageMargins left="1.1811023622047245" right="0.39370078740157483" top="0.78740157480314965" bottom="0.78740157480314965" header="0" footer="0"/>
  <pageSetup paperSize="9" scale="83" orientation="portrait" r:id="rId1"/>
  <headerFooter alignWithMargins="0"/>
  <rowBreaks count="1" manualBreakCount="1">
    <brk id="5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85" workbookViewId="0">
      <selection activeCell="C6" sqref="C6:E6"/>
    </sheetView>
  </sheetViews>
  <sheetFormatPr defaultRowHeight="12.75" x14ac:dyDescent="0.2"/>
  <cols>
    <col min="1" max="1" width="26.42578125" style="217" customWidth="1"/>
    <col min="2" max="2" width="38.5703125" style="229" customWidth="1"/>
    <col min="3" max="3" width="15.28515625" style="230" customWidth="1"/>
    <col min="4" max="4" width="14.7109375" style="220" customWidth="1"/>
    <col min="5" max="5" width="14.42578125" style="220" customWidth="1"/>
    <col min="6" max="256" width="9.140625" style="220"/>
    <col min="257" max="257" width="26.42578125" style="220" customWidth="1"/>
    <col min="258" max="258" width="38.5703125" style="220" customWidth="1"/>
    <col min="259" max="259" width="12.85546875" style="220" customWidth="1"/>
    <col min="260" max="260" width="13.42578125" style="220" customWidth="1"/>
    <col min="261" max="261" width="14.42578125" style="220" customWidth="1"/>
    <col min="262" max="512" width="9.140625" style="220"/>
    <col min="513" max="513" width="26.42578125" style="220" customWidth="1"/>
    <col min="514" max="514" width="38.5703125" style="220" customWidth="1"/>
    <col min="515" max="515" width="12.85546875" style="220" customWidth="1"/>
    <col min="516" max="516" width="13.42578125" style="220" customWidth="1"/>
    <col min="517" max="517" width="14.42578125" style="220" customWidth="1"/>
    <col min="518" max="768" width="9.140625" style="220"/>
    <col min="769" max="769" width="26.42578125" style="220" customWidth="1"/>
    <col min="770" max="770" width="38.5703125" style="220" customWidth="1"/>
    <col min="771" max="771" width="12.85546875" style="220" customWidth="1"/>
    <col min="772" max="772" width="13.42578125" style="220" customWidth="1"/>
    <col min="773" max="773" width="14.42578125" style="220" customWidth="1"/>
    <col min="774" max="1024" width="9.140625" style="220"/>
    <col min="1025" max="1025" width="26.42578125" style="220" customWidth="1"/>
    <col min="1026" max="1026" width="38.5703125" style="220" customWidth="1"/>
    <col min="1027" max="1027" width="12.85546875" style="220" customWidth="1"/>
    <col min="1028" max="1028" width="13.42578125" style="220" customWidth="1"/>
    <col min="1029" max="1029" width="14.42578125" style="220" customWidth="1"/>
    <col min="1030" max="1280" width="9.140625" style="220"/>
    <col min="1281" max="1281" width="26.42578125" style="220" customWidth="1"/>
    <col min="1282" max="1282" width="38.5703125" style="220" customWidth="1"/>
    <col min="1283" max="1283" width="12.85546875" style="220" customWidth="1"/>
    <col min="1284" max="1284" width="13.42578125" style="220" customWidth="1"/>
    <col min="1285" max="1285" width="14.42578125" style="220" customWidth="1"/>
    <col min="1286" max="1536" width="9.140625" style="220"/>
    <col min="1537" max="1537" width="26.42578125" style="220" customWidth="1"/>
    <col min="1538" max="1538" width="38.5703125" style="220" customWidth="1"/>
    <col min="1539" max="1539" width="12.85546875" style="220" customWidth="1"/>
    <col min="1540" max="1540" width="13.42578125" style="220" customWidth="1"/>
    <col min="1541" max="1541" width="14.42578125" style="220" customWidth="1"/>
    <col min="1542" max="1792" width="9.140625" style="220"/>
    <col min="1793" max="1793" width="26.42578125" style="220" customWidth="1"/>
    <col min="1794" max="1794" width="38.5703125" style="220" customWidth="1"/>
    <col min="1795" max="1795" width="12.85546875" style="220" customWidth="1"/>
    <col min="1796" max="1796" width="13.42578125" style="220" customWidth="1"/>
    <col min="1797" max="1797" width="14.42578125" style="220" customWidth="1"/>
    <col min="1798" max="2048" width="9.140625" style="220"/>
    <col min="2049" max="2049" width="26.42578125" style="220" customWidth="1"/>
    <col min="2050" max="2050" width="38.5703125" style="220" customWidth="1"/>
    <col min="2051" max="2051" width="12.85546875" style="220" customWidth="1"/>
    <col min="2052" max="2052" width="13.42578125" style="220" customWidth="1"/>
    <col min="2053" max="2053" width="14.42578125" style="220" customWidth="1"/>
    <col min="2054" max="2304" width="9.140625" style="220"/>
    <col min="2305" max="2305" width="26.42578125" style="220" customWidth="1"/>
    <col min="2306" max="2306" width="38.5703125" style="220" customWidth="1"/>
    <col min="2307" max="2307" width="12.85546875" style="220" customWidth="1"/>
    <col min="2308" max="2308" width="13.42578125" style="220" customWidth="1"/>
    <col min="2309" max="2309" width="14.42578125" style="220" customWidth="1"/>
    <col min="2310" max="2560" width="9.140625" style="220"/>
    <col min="2561" max="2561" width="26.42578125" style="220" customWidth="1"/>
    <col min="2562" max="2562" width="38.5703125" style="220" customWidth="1"/>
    <col min="2563" max="2563" width="12.85546875" style="220" customWidth="1"/>
    <col min="2564" max="2564" width="13.42578125" style="220" customWidth="1"/>
    <col min="2565" max="2565" width="14.42578125" style="220" customWidth="1"/>
    <col min="2566" max="2816" width="9.140625" style="220"/>
    <col min="2817" max="2817" width="26.42578125" style="220" customWidth="1"/>
    <col min="2818" max="2818" width="38.5703125" style="220" customWidth="1"/>
    <col min="2819" max="2819" width="12.85546875" style="220" customWidth="1"/>
    <col min="2820" max="2820" width="13.42578125" style="220" customWidth="1"/>
    <col min="2821" max="2821" width="14.42578125" style="220" customWidth="1"/>
    <col min="2822" max="3072" width="9.140625" style="220"/>
    <col min="3073" max="3073" width="26.42578125" style="220" customWidth="1"/>
    <col min="3074" max="3074" width="38.5703125" style="220" customWidth="1"/>
    <col min="3075" max="3075" width="12.85546875" style="220" customWidth="1"/>
    <col min="3076" max="3076" width="13.42578125" style="220" customWidth="1"/>
    <col min="3077" max="3077" width="14.42578125" style="220" customWidth="1"/>
    <col min="3078" max="3328" width="9.140625" style="220"/>
    <col min="3329" max="3329" width="26.42578125" style="220" customWidth="1"/>
    <col min="3330" max="3330" width="38.5703125" style="220" customWidth="1"/>
    <col min="3331" max="3331" width="12.85546875" style="220" customWidth="1"/>
    <col min="3332" max="3332" width="13.42578125" style="220" customWidth="1"/>
    <col min="3333" max="3333" width="14.42578125" style="220" customWidth="1"/>
    <col min="3334" max="3584" width="9.140625" style="220"/>
    <col min="3585" max="3585" width="26.42578125" style="220" customWidth="1"/>
    <col min="3586" max="3586" width="38.5703125" style="220" customWidth="1"/>
    <col min="3587" max="3587" width="12.85546875" style="220" customWidth="1"/>
    <col min="3588" max="3588" width="13.42578125" style="220" customWidth="1"/>
    <col min="3589" max="3589" width="14.42578125" style="220" customWidth="1"/>
    <col min="3590" max="3840" width="9.140625" style="220"/>
    <col min="3841" max="3841" width="26.42578125" style="220" customWidth="1"/>
    <col min="3842" max="3842" width="38.5703125" style="220" customWidth="1"/>
    <col min="3843" max="3843" width="12.85546875" style="220" customWidth="1"/>
    <col min="3844" max="3844" width="13.42578125" style="220" customWidth="1"/>
    <col min="3845" max="3845" width="14.42578125" style="220" customWidth="1"/>
    <col min="3846" max="4096" width="9.140625" style="220"/>
    <col min="4097" max="4097" width="26.42578125" style="220" customWidth="1"/>
    <col min="4098" max="4098" width="38.5703125" style="220" customWidth="1"/>
    <col min="4099" max="4099" width="12.85546875" style="220" customWidth="1"/>
    <col min="4100" max="4100" width="13.42578125" style="220" customWidth="1"/>
    <col min="4101" max="4101" width="14.42578125" style="220" customWidth="1"/>
    <col min="4102" max="4352" width="9.140625" style="220"/>
    <col min="4353" max="4353" width="26.42578125" style="220" customWidth="1"/>
    <col min="4354" max="4354" width="38.5703125" style="220" customWidth="1"/>
    <col min="4355" max="4355" width="12.85546875" style="220" customWidth="1"/>
    <col min="4356" max="4356" width="13.42578125" style="220" customWidth="1"/>
    <col min="4357" max="4357" width="14.42578125" style="220" customWidth="1"/>
    <col min="4358" max="4608" width="9.140625" style="220"/>
    <col min="4609" max="4609" width="26.42578125" style="220" customWidth="1"/>
    <col min="4610" max="4610" width="38.5703125" style="220" customWidth="1"/>
    <col min="4611" max="4611" width="12.85546875" style="220" customWidth="1"/>
    <col min="4612" max="4612" width="13.42578125" style="220" customWidth="1"/>
    <col min="4613" max="4613" width="14.42578125" style="220" customWidth="1"/>
    <col min="4614" max="4864" width="9.140625" style="220"/>
    <col min="4865" max="4865" width="26.42578125" style="220" customWidth="1"/>
    <col min="4866" max="4866" width="38.5703125" style="220" customWidth="1"/>
    <col min="4867" max="4867" width="12.85546875" style="220" customWidth="1"/>
    <col min="4868" max="4868" width="13.42578125" style="220" customWidth="1"/>
    <col min="4869" max="4869" width="14.42578125" style="220" customWidth="1"/>
    <col min="4870" max="5120" width="9.140625" style="220"/>
    <col min="5121" max="5121" width="26.42578125" style="220" customWidth="1"/>
    <col min="5122" max="5122" width="38.5703125" style="220" customWidth="1"/>
    <col min="5123" max="5123" width="12.85546875" style="220" customWidth="1"/>
    <col min="5124" max="5124" width="13.42578125" style="220" customWidth="1"/>
    <col min="5125" max="5125" width="14.42578125" style="220" customWidth="1"/>
    <col min="5126" max="5376" width="9.140625" style="220"/>
    <col min="5377" max="5377" width="26.42578125" style="220" customWidth="1"/>
    <col min="5378" max="5378" width="38.5703125" style="220" customWidth="1"/>
    <col min="5379" max="5379" width="12.85546875" style="220" customWidth="1"/>
    <col min="5380" max="5380" width="13.42578125" style="220" customWidth="1"/>
    <col min="5381" max="5381" width="14.42578125" style="220" customWidth="1"/>
    <col min="5382" max="5632" width="9.140625" style="220"/>
    <col min="5633" max="5633" width="26.42578125" style="220" customWidth="1"/>
    <col min="5634" max="5634" width="38.5703125" style="220" customWidth="1"/>
    <col min="5635" max="5635" width="12.85546875" style="220" customWidth="1"/>
    <col min="5636" max="5636" width="13.42578125" style="220" customWidth="1"/>
    <col min="5637" max="5637" width="14.42578125" style="220" customWidth="1"/>
    <col min="5638" max="5888" width="9.140625" style="220"/>
    <col min="5889" max="5889" width="26.42578125" style="220" customWidth="1"/>
    <col min="5890" max="5890" width="38.5703125" style="220" customWidth="1"/>
    <col min="5891" max="5891" width="12.85546875" style="220" customWidth="1"/>
    <col min="5892" max="5892" width="13.42578125" style="220" customWidth="1"/>
    <col min="5893" max="5893" width="14.42578125" style="220" customWidth="1"/>
    <col min="5894" max="6144" width="9.140625" style="220"/>
    <col min="6145" max="6145" width="26.42578125" style="220" customWidth="1"/>
    <col min="6146" max="6146" width="38.5703125" style="220" customWidth="1"/>
    <col min="6147" max="6147" width="12.85546875" style="220" customWidth="1"/>
    <col min="6148" max="6148" width="13.42578125" style="220" customWidth="1"/>
    <col min="6149" max="6149" width="14.42578125" style="220" customWidth="1"/>
    <col min="6150" max="6400" width="9.140625" style="220"/>
    <col min="6401" max="6401" width="26.42578125" style="220" customWidth="1"/>
    <col min="6402" max="6402" width="38.5703125" style="220" customWidth="1"/>
    <col min="6403" max="6403" width="12.85546875" style="220" customWidth="1"/>
    <col min="6404" max="6404" width="13.42578125" style="220" customWidth="1"/>
    <col min="6405" max="6405" width="14.42578125" style="220" customWidth="1"/>
    <col min="6406" max="6656" width="9.140625" style="220"/>
    <col min="6657" max="6657" width="26.42578125" style="220" customWidth="1"/>
    <col min="6658" max="6658" width="38.5703125" style="220" customWidth="1"/>
    <col min="6659" max="6659" width="12.85546875" style="220" customWidth="1"/>
    <col min="6660" max="6660" width="13.42578125" style="220" customWidth="1"/>
    <col min="6661" max="6661" width="14.42578125" style="220" customWidth="1"/>
    <col min="6662" max="6912" width="9.140625" style="220"/>
    <col min="6913" max="6913" width="26.42578125" style="220" customWidth="1"/>
    <col min="6914" max="6914" width="38.5703125" style="220" customWidth="1"/>
    <col min="6915" max="6915" width="12.85546875" style="220" customWidth="1"/>
    <col min="6916" max="6916" width="13.42578125" style="220" customWidth="1"/>
    <col min="6917" max="6917" width="14.42578125" style="220" customWidth="1"/>
    <col min="6918" max="7168" width="9.140625" style="220"/>
    <col min="7169" max="7169" width="26.42578125" style="220" customWidth="1"/>
    <col min="7170" max="7170" width="38.5703125" style="220" customWidth="1"/>
    <col min="7171" max="7171" width="12.85546875" style="220" customWidth="1"/>
    <col min="7172" max="7172" width="13.42578125" style="220" customWidth="1"/>
    <col min="7173" max="7173" width="14.42578125" style="220" customWidth="1"/>
    <col min="7174" max="7424" width="9.140625" style="220"/>
    <col min="7425" max="7425" width="26.42578125" style="220" customWidth="1"/>
    <col min="7426" max="7426" width="38.5703125" style="220" customWidth="1"/>
    <col min="7427" max="7427" width="12.85546875" style="220" customWidth="1"/>
    <col min="7428" max="7428" width="13.42578125" style="220" customWidth="1"/>
    <col min="7429" max="7429" width="14.42578125" style="220" customWidth="1"/>
    <col min="7430" max="7680" width="9.140625" style="220"/>
    <col min="7681" max="7681" width="26.42578125" style="220" customWidth="1"/>
    <col min="7682" max="7682" width="38.5703125" style="220" customWidth="1"/>
    <col min="7683" max="7683" width="12.85546875" style="220" customWidth="1"/>
    <col min="7684" max="7684" width="13.42578125" style="220" customWidth="1"/>
    <col min="7685" max="7685" width="14.42578125" style="220" customWidth="1"/>
    <col min="7686" max="7936" width="9.140625" style="220"/>
    <col min="7937" max="7937" width="26.42578125" style="220" customWidth="1"/>
    <col min="7938" max="7938" width="38.5703125" style="220" customWidth="1"/>
    <col min="7939" max="7939" width="12.85546875" style="220" customWidth="1"/>
    <col min="7940" max="7940" width="13.42578125" style="220" customWidth="1"/>
    <col min="7941" max="7941" width="14.42578125" style="220" customWidth="1"/>
    <col min="7942" max="8192" width="9.140625" style="220"/>
    <col min="8193" max="8193" width="26.42578125" style="220" customWidth="1"/>
    <col min="8194" max="8194" width="38.5703125" style="220" customWidth="1"/>
    <col min="8195" max="8195" width="12.85546875" style="220" customWidth="1"/>
    <col min="8196" max="8196" width="13.42578125" style="220" customWidth="1"/>
    <col min="8197" max="8197" width="14.42578125" style="220" customWidth="1"/>
    <col min="8198" max="8448" width="9.140625" style="220"/>
    <col min="8449" max="8449" width="26.42578125" style="220" customWidth="1"/>
    <col min="8450" max="8450" width="38.5703125" style="220" customWidth="1"/>
    <col min="8451" max="8451" width="12.85546875" style="220" customWidth="1"/>
    <col min="8452" max="8452" width="13.42578125" style="220" customWidth="1"/>
    <col min="8453" max="8453" width="14.42578125" style="220" customWidth="1"/>
    <col min="8454" max="8704" width="9.140625" style="220"/>
    <col min="8705" max="8705" width="26.42578125" style="220" customWidth="1"/>
    <col min="8706" max="8706" width="38.5703125" style="220" customWidth="1"/>
    <col min="8707" max="8707" width="12.85546875" style="220" customWidth="1"/>
    <col min="8708" max="8708" width="13.42578125" style="220" customWidth="1"/>
    <col min="8709" max="8709" width="14.42578125" style="220" customWidth="1"/>
    <col min="8710" max="8960" width="9.140625" style="220"/>
    <col min="8961" max="8961" width="26.42578125" style="220" customWidth="1"/>
    <col min="8962" max="8962" width="38.5703125" style="220" customWidth="1"/>
    <col min="8963" max="8963" width="12.85546875" style="220" customWidth="1"/>
    <col min="8964" max="8964" width="13.42578125" style="220" customWidth="1"/>
    <col min="8965" max="8965" width="14.42578125" style="220" customWidth="1"/>
    <col min="8966" max="9216" width="9.140625" style="220"/>
    <col min="9217" max="9217" width="26.42578125" style="220" customWidth="1"/>
    <col min="9218" max="9218" width="38.5703125" style="220" customWidth="1"/>
    <col min="9219" max="9219" width="12.85546875" style="220" customWidth="1"/>
    <col min="9220" max="9220" width="13.42578125" style="220" customWidth="1"/>
    <col min="9221" max="9221" width="14.42578125" style="220" customWidth="1"/>
    <col min="9222" max="9472" width="9.140625" style="220"/>
    <col min="9473" max="9473" width="26.42578125" style="220" customWidth="1"/>
    <col min="9474" max="9474" width="38.5703125" style="220" customWidth="1"/>
    <col min="9475" max="9475" width="12.85546875" style="220" customWidth="1"/>
    <col min="9476" max="9476" width="13.42578125" style="220" customWidth="1"/>
    <col min="9477" max="9477" width="14.42578125" style="220" customWidth="1"/>
    <col min="9478" max="9728" width="9.140625" style="220"/>
    <col min="9729" max="9729" width="26.42578125" style="220" customWidth="1"/>
    <col min="9730" max="9730" width="38.5703125" style="220" customWidth="1"/>
    <col min="9731" max="9731" width="12.85546875" style="220" customWidth="1"/>
    <col min="9732" max="9732" width="13.42578125" style="220" customWidth="1"/>
    <col min="9733" max="9733" width="14.42578125" style="220" customWidth="1"/>
    <col min="9734" max="9984" width="9.140625" style="220"/>
    <col min="9985" max="9985" width="26.42578125" style="220" customWidth="1"/>
    <col min="9986" max="9986" width="38.5703125" style="220" customWidth="1"/>
    <col min="9987" max="9987" width="12.85546875" style="220" customWidth="1"/>
    <col min="9988" max="9988" width="13.42578125" style="220" customWidth="1"/>
    <col min="9989" max="9989" width="14.42578125" style="220" customWidth="1"/>
    <col min="9990" max="10240" width="9.140625" style="220"/>
    <col min="10241" max="10241" width="26.42578125" style="220" customWidth="1"/>
    <col min="10242" max="10242" width="38.5703125" style="220" customWidth="1"/>
    <col min="10243" max="10243" width="12.85546875" style="220" customWidth="1"/>
    <col min="10244" max="10244" width="13.42578125" style="220" customWidth="1"/>
    <col min="10245" max="10245" width="14.42578125" style="220" customWidth="1"/>
    <col min="10246" max="10496" width="9.140625" style="220"/>
    <col min="10497" max="10497" width="26.42578125" style="220" customWidth="1"/>
    <col min="10498" max="10498" width="38.5703125" style="220" customWidth="1"/>
    <col min="10499" max="10499" width="12.85546875" style="220" customWidth="1"/>
    <col min="10500" max="10500" width="13.42578125" style="220" customWidth="1"/>
    <col min="10501" max="10501" width="14.42578125" style="220" customWidth="1"/>
    <col min="10502" max="10752" width="9.140625" style="220"/>
    <col min="10753" max="10753" width="26.42578125" style="220" customWidth="1"/>
    <col min="10754" max="10754" width="38.5703125" style="220" customWidth="1"/>
    <col min="10755" max="10755" width="12.85546875" style="220" customWidth="1"/>
    <col min="10756" max="10756" width="13.42578125" style="220" customWidth="1"/>
    <col min="10757" max="10757" width="14.42578125" style="220" customWidth="1"/>
    <col min="10758" max="11008" width="9.140625" style="220"/>
    <col min="11009" max="11009" width="26.42578125" style="220" customWidth="1"/>
    <col min="11010" max="11010" width="38.5703125" style="220" customWidth="1"/>
    <col min="11011" max="11011" width="12.85546875" style="220" customWidth="1"/>
    <col min="11012" max="11012" width="13.42578125" style="220" customWidth="1"/>
    <col min="11013" max="11013" width="14.42578125" style="220" customWidth="1"/>
    <col min="11014" max="11264" width="9.140625" style="220"/>
    <col min="11265" max="11265" width="26.42578125" style="220" customWidth="1"/>
    <col min="11266" max="11266" width="38.5703125" style="220" customWidth="1"/>
    <col min="11267" max="11267" width="12.85546875" style="220" customWidth="1"/>
    <col min="11268" max="11268" width="13.42578125" style="220" customWidth="1"/>
    <col min="11269" max="11269" width="14.42578125" style="220" customWidth="1"/>
    <col min="11270" max="11520" width="9.140625" style="220"/>
    <col min="11521" max="11521" width="26.42578125" style="220" customWidth="1"/>
    <col min="11522" max="11522" width="38.5703125" style="220" customWidth="1"/>
    <col min="11523" max="11523" width="12.85546875" style="220" customWidth="1"/>
    <col min="11524" max="11524" width="13.42578125" style="220" customWidth="1"/>
    <col min="11525" max="11525" width="14.42578125" style="220" customWidth="1"/>
    <col min="11526" max="11776" width="9.140625" style="220"/>
    <col min="11777" max="11777" width="26.42578125" style="220" customWidth="1"/>
    <col min="11778" max="11778" width="38.5703125" style="220" customWidth="1"/>
    <col min="11779" max="11779" width="12.85546875" style="220" customWidth="1"/>
    <col min="11780" max="11780" width="13.42578125" style="220" customWidth="1"/>
    <col min="11781" max="11781" width="14.42578125" style="220" customWidth="1"/>
    <col min="11782" max="12032" width="9.140625" style="220"/>
    <col min="12033" max="12033" width="26.42578125" style="220" customWidth="1"/>
    <col min="12034" max="12034" width="38.5703125" style="220" customWidth="1"/>
    <col min="12035" max="12035" width="12.85546875" style="220" customWidth="1"/>
    <col min="12036" max="12036" width="13.42578125" style="220" customWidth="1"/>
    <col min="12037" max="12037" width="14.42578125" style="220" customWidth="1"/>
    <col min="12038" max="12288" width="9.140625" style="220"/>
    <col min="12289" max="12289" width="26.42578125" style="220" customWidth="1"/>
    <col min="12290" max="12290" width="38.5703125" style="220" customWidth="1"/>
    <col min="12291" max="12291" width="12.85546875" style="220" customWidth="1"/>
    <col min="12292" max="12292" width="13.42578125" style="220" customWidth="1"/>
    <col min="12293" max="12293" width="14.42578125" style="220" customWidth="1"/>
    <col min="12294" max="12544" width="9.140625" style="220"/>
    <col min="12545" max="12545" width="26.42578125" style="220" customWidth="1"/>
    <col min="12546" max="12546" width="38.5703125" style="220" customWidth="1"/>
    <col min="12547" max="12547" width="12.85546875" style="220" customWidth="1"/>
    <col min="12548" max="12548" width="13.42578125" style="220" customWidth="1"/>
    <col min="12549" max="12549" width="14.42578125" style="220" customWidth="1"/>
    <col min="12550" max="12800" width="9.140625" style="220"/>
    <col min="12801" max="12801" width="26.42578125" style="220" customWidth="1"/>
    <col min="12802" max="12802" width="38.5703125" style="220" customWidth="1"/>
    <col min="12803" max="12803" width="12.85546875" style="220" customWidth="1"/>
    <col min="12804" max="12804" width="13.42578125" style="220" customWidth="1"/>
    <col min="12805" max="12805" width="14.42578125" style="220" customWidth="1"/>
    <col min="12806" max="13056" width="9.140625" style="220"/>
    <col min="13057" max="13057" width="26.42578125" style="220" customWidth="1"/>
    <col min="13058" max="13058" width="38.5703125" style="220" customWidth="1"/>
    <col min="13059" max="13059" width="12.85546875" style="220" customWidth="1"/>
    <col min="13060" max="13060" width="13.42578125" style="220" customWidth="1"/>
    <col min="13061" max="13061" width="14.42578125" style="220" customWidth="1"/>
    <col min="13062" max="13312" width="9.140625" style="220"/>
    <col min="13313" max="13313" width="26.42578125" style="220" customWidth="1"/>
    <col min="13314" max="13314" width="38.5703125" style="220" customWidth="1"/>
    <col min="13315" max="13315" width="12.85546875" style="220" customWidth="1"/>
    <col min="13316" max="13316" width="13.42578125" style="220" customWidth="1"/>
    <col min="13317" max="13317" width="14.42578125" style="220" customWidth="1"/>
    <col min="13318" max="13568" width="9.140625" style="220"/>
    <col min="13569" max="13569" width="26.42578125" style="220" customWidth="1"/>
    <col min="13570" max="13570" width="38.5703125" style="220" customWidth="1"/>
    <col min="13571" max="13571" width="12.85546875" style="220" customWidth="1"/>
    <col min="13572" max="13572" width="13.42578125" style="220" customWidth="1"/>
    <col min="13573" max="13573" width="14.42578125" style="220" customWidth="1"/>
    <col min="13574" max="13824" width="9.140625" style="220"/>
    <col min="13825" max="13825" width="26.42578125" style="220" customWidth="1"/>
    <col min="13826" max="13826" width="38.5703125" style="220" customWidth="1"/>
    <col min="13827" max="13827" width="12.85546875" style="220" customWidth="1"/>
    <col min="13828" max="13828" width="13.42578125" style="220" customWidth="1"/>
    <col min="13829" max="13829" width="14.42578125" style="220" customWidth="1"/>
    <col min="13830" max="14080" width="9.140625" style="220"/>
    <col min="14081" max="14081" width="26.42578125" style="220" customWidth="1"/>
    <col min="14082" max="14082" width="38.5703125" style="220" customWidth="1"/>
    <col min="14083" max="14083" width="12.85546875" style="220" customWidth="1"/>
    <col min="14084" max="14084" width="13.42578125" style="220" customWidth="1"/>
    <col min="14085" max="14085" width="14.42578125" style="220" customWidth="1"/>
    <col min="14086" max="14336" width="9.140625" style="220"/>
    <col min="14337" max="14337" width="26.42578125" style="220" customWidth="1"/>
    <col min="14338" max="14338" width="38.5703125" style="220" customWidth="1"/>
    <col min="14339" max="14339" width="12.85546875" style="220" customWidth="1"/>
    <col min="14340" max="14340" width="13.42578125" style="220" customWidth="1"/>
    <col min="14341" max="14341" width="14.42578125" style="220" customWidth="1"/>
    <col min="14342" max="14592" width="9.140625" style="220"/>
    <col min="14593" max="14593" width="26.42578125" style="220" customWidth="1"/>
    <col min="14594" max="14594" width="38.5703125" style="220" customWidth="1"/>
    <col min="14595" max="14595" width="12.85546875" style="220" customWidth="1"/>
    <col min="14596" max="14596" width="13.42578125" style="220" customWidth="1"/>
    <col min="14597" max="14597" width="14.42578125" style="220" customWidth="1"/>
    <col min="14598" max="14848" width="9.140625" style="220"/>
    <col min="14849" max="14849" width="26.42578125" style="220" customWidth="1"/>
    <col min="14850" max="14850" width="38.5703125" style="220" customWidth="1"/>
    <col min="14851" max="14851" width="12.85546875" style="220" customWidth="1"/>
    <col min="14852" max="14852" width="13.42578125" style="220" customWidth="1"/>
    <col min="14853" max="14853" width="14.42578125" style="220" customWidth="1"/>
    <col min="14854" max="15104" width="9.140625" style="220"/>
    <col min="15105" max="15105" width="26.42578125" style="220" customWidth="1"/>
    <col min="15106" max="15106" width="38.5703125" style="220" customWidth="1"/>
    <col min="15107" max="15107" width="12.85546875" style="220" customWidth="1"/>
    <col min="15108" max="15108" width="13.42578125" style="220" customWidth="1"/>
    <col min="15109" max="15109" width="14.42578125" style="220" customWidth="1"/>
    <col min="15110" max="15360" width="9.140625" style="220"/>
    <col min="15361" max="15361" width="26.42578125" style="220" customWidth="1"/>
    <col min="15362" max="15362" width="38.5703125" style="220" customWidth="1"/>
    <col min="15363" max="15363" width="12.85546875" style="220" customWidth="1"/>
    <col min="15364" max="15364" width="13.42578125" style="220" customWidth="1"/>
    <col min="15365" max="15365" width="14.42578125" style="220" customWidth="1"/>
    <col min="15366" max="15616" width="9.140625" style="220"/>
    <col min="15617" max="15617" width="26.42578125" style="220" customWidth="1"/>
    <col min="15618" max="15618" width="38.5703125" style="220" customWidth="1"/>
    <col min="15619" max="15619" width="12.85546875" style="220" customWidth="1"/>
    <col min="15620" max="15620" width="13.42578125" style="220" customWidth="1"/>
    <col min="15621" max="15621" width="14.42578125" style="220" customWidth="1"/>
    <col min="15622" max="15872" width="9.140625" style="220"/>
    <col min="15873" max="15873" width="26.42578125" style="220" customWidth="1"/>
    <col min="15874" max="15874" width="38.5703125" style="220" customWidth="1"/>
    <col min="15875" max="15875" width="12.85546875" style="220" customWidth="1"/>
    <col min="15876" max="15876" width="13.42578125" style="220" customWidth="1"/>
    <col min="15877" max="15877" width="14.42578125" style="220" customWidth="1"/>
    <col min="15878" max="16128" width="9.140625" style="220"/>
    <col min="16129" max="16129" width="26.42578125" style="220" customWidth="1"/>
    <col min="16130" max="16130" width="38.5703125" style="220" customWidth="1"/>
    <col min="16131" max="16131" width="12.85546875" style="220" customWidth="1"/>
    <col min="16132" max="16132" width="13.42578125" style="220" customWidth="1"/>
    <col min="16133" max="16133" width="14.42578125" style="220" customWidth="1"/>
    <col min="16134" max="16384" width="9.140625" style="220"/>
  </cols>
  <sheetData>
    <row r="1" spans="1:9" x14ac:dyDescent="0.2">
      <c r="B1" s="218"/>
      <c r="C1" s="218"/>
      <c r="D1" s="219"/>
      <c r="E1" s="219"/>
    </row>
    <row r="2" spans="1:9" x14ac:dyDescent="0.2">
      <c r="B2" s="218"/>
      <c r="C2" s="422" t="s">
        <v>409</v>
      </c>
      <c r="D2" s="398"/>
      <c r="E2" s="398"/>
    </row>
    <row r="3" spans="1:9" x14ac:dyDescent="0.2">
      <c r="B3" s="218"/>
      <c r="C3" s="422" t="s">
        <v>402</v>
      </c>
      <c r="D3" s="398"/>
      <c r="E3" s="398"/>
    </row>
    <row r="4" spans="1:9" x14ac:dyDescent="0.2">
      <c r="B4" s="218"/>
      <c r="C4" s="422" t="s">
        <v>403</v>
      </c>
      <c r="D4" s="398"/>
      <c r="E4" s="398"/>
    </row>
    <row r="5" spans="1:9" x14ac:dyDescent="0.2">
      <c r="B5" s="222"/>
      <c r="C5" s="422" t="s">
        <v>404</v>
      </c>
      <c r="D5" s="398"/>
      <c r="E5" s="398"/>
    </row>
    <row r="6" spans="1:9" x14ac:dyDescent="0.2">
      <c r="B6" s="222"/>
      <c r="C6" s="423" t="s">
        <v>444</v>
      </c>
      <c r="D6" s="398"/>
      <c r="E6" s="398"/>
      <c r="F6" s="225"/>
    </row>
    <row r="7" spans="1:9" x14ac:dyDescent="0.2">
      <c r="B7" s="222"/>
      <c r="C7" s="223"/>
      <c r="D7" s="223"/>
      <c r="E7" s="224"/>
      <c r="F7" s="225"/>
    </row>
    <row r="8" spans="1:9" x14ac:dyDescent="0.2">
      <c r="A8" s="416" t="s">
        <v>282</v>
      </c>
      <c r="B8" s="416"/>
      <c r="C8" s="416"/>
      <c r="D8" s="417"/>
      <c r="E8" s="417"/>
      <c r="F8" s="226"/>
    </row>
    <row r="9" spans="1:9" x14ac:dyDescent="0.2">
      <c r="A9" s="416" t="s">
        <v>429</v>
      </c>
      <c r="B9" s="416"/>
      <c r="C9" s="416"/>
      <c r="D9" s="417"/>
      <c r="E9" s="417"/>
      <c r="F9" s="226"/>
    </row>
    <row r="10" spans="1:9" x14ac:dyDescent="0.2">
      <c r="A10" s="416" t="s">
        <v>283</v>
      </c>
      <c r="B10" s="416"/>
      <c r="C10" s="416"/>
      <c r="D10" s="417"/>
      <c r="E10" s="417"/>
      <c r="F10" s="226"/>
    </row>
    <row r="11" spans="1:9" s="225" customFormat="1" ht="15.75" customHeight="1" x14ac:dyDescent="0.2">
      <c r="A11" s="418" t="s">
        <v>439</v>
      </c>
      <c r="B11" s="418"/>
      <c r="C11" s="419"/>
      <c r="D11" s="417"/>
      <c r="E11" s="417"/>
    </row>
    <row r="12" spans="1:9" s="225" customFormat="1" ht="12" customHeight="1" x14ac:dyDescent="0.2">
      <c r="A12" s="420"/>
      <c r="B12" s="421"/>
      <c r="C12" s="421"/>
      <c r="D12" s="421"/>
      <c r="E12" s="421"/>
    </row>
    <row r="13" spans="1:9" x14ac:dyDescent="0.2">
      <c r="A13" s="227"/>
      <c r="B13" s="227"/>
      <c r="C13" s="227"/>
      <c r="D13" s="219"/>
      <c r="F13" s="226"/>
    </row>
    <row r="14" spans="1:9" x14ac:dyDescent="0.2">
      <c r="B14" s="217"/>
      <c r="C14" s="228"/>
      <c r="D14" s="219"/>
    </row>
    <row r="15" spans="1:9" x14ac:dyDescent="0.2">
      <c r="E15" s="231" t="s">
        <v>423</v>
      </c>
    </row>
    <row r="16" spans="1:9" s="221" customFormat="1" ht="39.75" customHeight="1" thickBot="1" x14ac:dyDescent="0.25">
      <c r="A16" s="366" t="s">
        <v>14</v>
      </c>
      <c r="B16" s="366" t="s">
        <v>97</v>
      </c>
      <c r="C16" s="367" t="s">
        <v>425</v>
      </c>
      <c r="D16" s="234" t="s">
        <v>426</v>
      </c>
      <c r="E16" s="234" t="s">
        <v>284</v>
      </c>
      <c r="F16" s="336"/>
      <c r="G16" s="336"/>
      <c r="H16" s="336"/>
      <c r="I16" s="336"/>
    </row>
    <row r="17" spans="1:9" s="237" customFormat="1" ht="18.75" customHeight="1" thickBot="1" x14ac:dyDescent="0.25">
      <c r="A17" s="232">
        <v>1</v>
      </c>
      <c r="B17" s="232">
        <v>2</v>
      </c>
      <c r="C17" s="233">
        <v>3</v>
      </c>
      <c r="D17" s="235">
        <v>4</v>
      </c>
      <c r="E17" s="235">
        <v>5</v>
      </c>
      <c r="F17" s="236"/>
      <c r="G17" s="236"/>
      <c r="H17" s="236"/>
      <c r="I17" s="236"/>
    </row>
    <row r="18" spans="1:9" s="225" customFormat="1" ht="38.25" customHeight="1" x14ac:dyDescent="0.2">
      <c r="A18" s="238" t="s">
        <v>285</v>
      </c>
      <c r="B18" s="239" t="s">
        <v>286</v>
      </c>
      <c r="C18" s="382">
        <f>C19+C23</f>
        <v>26.600000000000364</v>
      </c>
      <c r="D18" s="382">
        <f>D19+D23</f>
        <v>16.699999999999818</v>
      </c>
      <c r="E18" s="363">
        <f>D18/C18</f>
        <v>0.62781954887216507</v>
      </c>
      <c r="F18" s="240"/>
      <c r="G18" s="240"/>
      <c r="H18" s="240"/>
      <c r="I18" s="240"/>
    </row>
    <row r="19" spans="1:9" s="244" customFormat="1" ht="25.5" hidden="1" x14ac:dyDescent="0.2">
      <c r="A19" s="241" t="s">
        <v>287</v>
      </c>
      <c r="B19" s="242" t="s">
        <v>288</v>
      </c>
      <c r="C19" s="383">
        <f>+C21</f>
        <v>0</v>
      </c>
      <c r="D19" s="387"/>
      <c r="E19" s="243"/>
      <c r="F19" s="243"/>
      <c r="G19" s="243"/>
      <c r="H19" s="243"/>
      <c r="I19" s="243"/>
    </row>
    <row r="20" spans="1:9" s="244" customFormat="1" ht="38.25" hidden="1" x14ac:dyDescent="0.2">
      <c r="A20" s="241" t="s">
        <v>289</v>
      </c>
      <c r="B20" s="242" t="s">
        <v>290</v>
      </c>
      <c r="C20" s="383">
        <f>C21</f>
        <v>0</v>
      </c>
      <c r="D20" s="387"/>
      <c r="E20" s="243"/>
      <c r="F20" s="243"/>
      <c r="G20" s="243"/>
      <c r="H20" s="243"/>
      <c r="I20" s="243"/>
    </row>
    <row r="21" spans="1:9" ht="51" hidden="1" x14ac:dyDescent="0.2">
      <c r="A21" s="241" t="s">
        <v>291</v>
      </c>
      <c r="B21" s="242" t="s">
        <v>292</v>
      </c>
      <c r="C21" s="384">
        <f>C22</f>
        <v>0</v>
      </c>
      <c r="D21" s="388"/>
      <c r="E21" s="243"/>
      <c r="F21" s="243"/>
      <c r="G21" s="243"/>
      <c r="H21" s="243"/>
      <c r="I21" s="243"/>
    </row>
    <row r="22" spans="1:9" s="225" customFormat="1" ht="51" hidden="1" x14ac:dyDescent="0.2">
      <c r="A22" s="245" t="s">
        <v>293</v>
      </c>
      <c r="B22" s="246" t="s">
        <v>294</v>
      </c>
      <c r="C22" s="385">
        <v>0</v>
      </c>
      <c r="D22" s="389"/>
      <c r="E22" s="414"/>
      <c r="F22" s="415"/>
      <c r="G22" s="415"/>
      <c r="H22" s="415"/>
      <c r="I22" s="415"/>
    </row>
    <row r="23" spans="1:9" s="225" customFormat="1" ht="25.5" x14ac:dyDescent="0.2">
      <c r="A23" s="238" t="s">
        <v>295</v>
      </c>
      <c r="B23" s="239" t="s">
        <v>296</v>
      </c>
      <c r="C23" s="382">
        <f>+C24+C28</f>
        <v>26.600000000000364</v>
      </c>
      <c r="D23" s="382">
        <f>D24+D28</f>
        <v>16.699999999999818</v>
      </c>
      <c r="E23" s="363">
        <f>D23/C23</f>
        <v>0.62781954887216507</v>
      </c>
      <c r="F23" s="240"/>
      <c r="G23" s="240"/>
      <c r="H23" s="240"/>
      <c r="I23" s="240"/>
    </row>
    <row r="24" spans="1:9" ht="23.25" customHeight="1" x14ac:dyDescent="0.2">
      <c r="A24" s="247" t="s">
        <v>297</v>
      </c>
      <c r="B24" s="248" t="s">
        <v>298</v>
      </c>
      <c r="C24" s="382">
        <f t="shared" ref="C24:D26" si="0">C25</f>
        <v>-4352</v>
      </c>
      <c r="D24" s="382">
        <f t="shared" si="0"/>
        <v>-4286.1000000000004</v>
      </c>
      <c r="E24" s="364">
        <f>D24/C24</f>
        <v>0.984857536764706</v>
      </c>
      <c r="F24" s="243"/>
      <c r="G24" s="243"/>
      <c r="H24" s="243"/>
      <c r="I24" s="243"/>
    </row>
    <row r="25" spans="1:9" ht="25.5" x14ac:dyDescent="0.2">
      <c r="A25" s="249" t="s">
        <v>299</v>
      </c>
      <c r="B25" s="250" t="s">
        <v>300</v>
      </c>
      <c r="C25" s="386">
        <f t="shared" si="0"/>
        <v>-4352</v>
      </c>
      <c r="D25" s="386">
        <f t="shared" si="0"/>
        <v>-4286.1000000000004</v>
      </c>
      <c r="E25" s="365">
        <f>D25/C25</f>
        <v>0.984857536764706</v>
      </c>
      <c r="F25" s="251"/>
      <c r="G25" s="251"/>
      <c r="H25" s="251"/>
      <c r="I25" s="251"/>
    </row>
    <row r="26" spans="1:9" ht="25.5" x14ac:dyDescent="0.2">
      <c r="A26" s="249" t="s">
        <v>301</v>
      </c>
      <c r="B26" s="250" t="s">
        <v>302</v>
      </c>
      <c r="C26" s="386">
        <f>C27</f>
        <v>-4352</v>
      </c>
      <c r="D26" s="386">
        <f t="shared" si="0"/>
        <v>-4286.1000000000004</v>
      </c>
      <c r="E26" s="365">
        <f t="shared" ref="E26" si="1">D26/C26</f>
        <v>0.984857536764706</v>
      </c>
      <c r="F26" s="251"/>
      <c r="G26" s="251"/>
      <c r="H26" s="251"/>
      <c r="I26" s="251"/>
    </row>
    <row r="27" spans="1:9" ht="25.5" x14ac:dyDescent="0.2">
      <c r="A27" s="249" t="s">
        <v>303</v>
      </c>
      <c r="B27" s="252" t="s">
        <v>304</v>
      </c>
      <c r="C27" s="386">
        <f>-'1'!F70</f>
        <v>-4352</v>
      </c>
      <c r="D27" s="390">
        <f>-'1'!H70</f>
        <v>-4286.1000000000004</v>
      </c>
      <c r="E27" s="365">
        <f>D27/C27</f>
        <v>0.984857536764706</v>
      </c>
      <c r="F27" s="251"/>
      <c r="G27" s="251"/>
      <c r="H27" s="251"/>
      <c r="I27" s="251"/>
    </row>
    <row r="28" spans="1:9" ht="22.5" customHeight="1" x14ac:dyDescent="0.2">
      <c r="A28" s="247" t="s">
        <v>305</v>
      </c>
      <c r="B28" s="248" t="s">
        <v>306</v>
      </c>
      <c r="C28" s="382">
        <f t="shared" ref="C28:D30" si="2">C29</f>
        <v>4378.6000000000004</v>
      </c>
      <c r="D28" s="382">
        <f t="shared" si="2"/>
        <v>4302.8</v>
      </c>
      <c r="E28" s="364">
        <f>D28/C28</f>
        <v>0.98268853058055083</v>
      </c>
      <c r="F28" s="251"/>
      <c r="G28" s="251"/>
      <c r="H28" s="251"/>
      <c r="I28" s="251"/>
    </row>
    <row r="29" spans="1:9" ht="25.5" x14ac:dyDescent="0.2">
      <c r="A29" s="249" t="s">
        <v>307</v>
      </c>
      <c r="B29" s="250" t="s">
        <v>308</v>
      </c>
      <c r="C29" s="386">
        <f t="shared" si="2"/>
        <v>4378.6000000000004</v>
      </c>
      <c r="D29" s="386">
        <f t="shared" si="2"/>
        <v>4302.8</v>
      </c>
      <c r="E29" s="365">
        <f>D29/C29</f>
        <v>0.98268853058055083</v>
      </c>
      <c r="F29" s="251"/>
      <c r="G29" s="251"/>
      <c r="H29" s="251"/>
      <c r="I29" s="251"/>
    </row>
    <row r="30" spans="1:9" ht="25.5" x14ac:dyDescent="0.2">
      <c r="A30" s="249" t="s">
        <v>309</v>
      </c>
      <c r="B30" s="250" t="s">
        <v>310</v>
      </c>
      <c r="C30" s="386">
        <f t="shared" si="2"/>
        <v>4378.6000000000004</v>
      </c>
      <c r="D30" s="391">
        <f t="shared" si="2"/>
        <v>4302.8</v>
      </c>
      <c r="E30" s="365">
        <f>D30/C30</f>
        <v>0.98268853058055083</v>
      </c>
      <c r="F30" s="251"/>
      <c r="G30" s="251"/>
      <c r="H30" s="251"/>
      <c r="I30" s="251"/>
    </row>
    <row r="31" spans="1:9" ht="25.5" x14ac:dyDescent="0.2">
      <c r="A31" s="249" t="s">
        <v>311</v>
      </c>
      <c r="B31" s="250" t="s">
        <v>312</v>
      </c>
      <c r="C31" s="386">
        <f>'2'!O12</f>
        <v>4378.6000000000004</v>
      </c>
      <c r="D31" s="390">
        <f>'2'!Q12</f>
        <v>4302.8</v>
      </c>
      <c r="E31" s="365">
        <f>D31/C31</f>
        <v>0.98268853058055083</v>
      </c>
      <c r="F31" s="251"/>
      <c r="G31" s="251"/>
      <c r="H31" s="251"/>
      <c r="I31" s="251"/>
    </row>
  </sheetData>
  <mergeCells count="11">
    <mergeCell ref="C2:E2"/>
    <mergeCell ref="C3:E3"/>
    <mergeCell ref="C4:E4"/>
    <mergeCell ref="C5:E5"/>
    <mergeCell ref="C6:E6"/>
    <mergeCell ref="E22:I22"/>
    <mergeCell ref="A8:E8"/>
    <mergeCell ref="A9:E9"/>
    <mergeCell ref="A10:E10"/>
    <mergeCell ref="A11:E11"/>
    <mergeCell ref="A12:E12"/>
  </mergeCells>
  <pageMargins left="1.1811023622047245" right="0.39370078740157483" top="0.59055118110236227" bottom="0.39370078740157483" header="0.51181102362204722" footer="0.51181102362204722"/>
  <pageSetup paperSize="9" scale="7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view="pageBreakPreview" zoomScaleNormal="85" zoomScaleSheetLayoutView="100" workbookViewId="0">
      <selection activeCell="A8" sqref="A8:D8"/>
    </sheetView>
  </sheetViews>
  <sheetFormatPr defaultRowHeight="12.75" x14ac:dyDescent="0.2"/>
  <cols>
    <col min="1" max="1" width="43.42578125" style="164" customWidth="1"/>
    <col min="2" max="2" width="15.5703125" style="65" customWidth="1"/>
    <col min="3" max="3" width="17" style="65" customWidth="1"/>
    <col min="4" max="4" width="16.85546875" style="61" customWidth="1"/>
    <col min="5" max="5" width="10" style="62" customWidth="1"/>
    <col min="6" max="255" width="9.140625" style="62"/>
    <col min="256" max="256" width="40.28515625" style="62" customWidth="1"/>
    <col min="257" max="259" width="13.42578125" style="62" customWidth="1"/>
    <col min="260" max="260" width="3.42578125" style="62" customWidth="1"/>
    <col min="261" max="261" width="10" style="62" customWidth="1"/>
    <col min="262" max="511" width="9.140625" style="62"/>
    <col min="512" max="512" width="40.28515625" style="62" customWidth="1"/>
    <col min="513" max="515" width="13.42578125" style="62" customWidth="1"/>
    <col min="516" max="516" width="3.42578125" style="62" customWidth="1"/>
    <col min="517" max="517" width="10" style="62" customWidth="1"/>
    <col min="518" max="767" width="9.140625" style="62"/>
    <col min="768" max="768" width="40.28515625" style="62" customWidth="1"/>
    <col min="769" max="771" width="13.42578125" style="62" customWidth="1"/>
    <col min="772" max="772" width="3.42578125" style="62" customWidth="1"/>
    <col min="773" max="773" width="10" style="62" customWidth="1"/>
    <col min="774" max="1023" width="9.140625" style="62"/>
    <col min="1024" max="1024" width="40.28515625" style="62" customWidth="1"/>
    <col min="1025" max="1027" width="13.42578125" style="62" customWidth="1"/>
    <col min="1028" max="1028" width="3.42578125" style="62" customWidth="1"/>
    <col min="1029" max="1029" width="10" style="62" customWidth="1"/>
    <col min="1030" max="1279" width="9.140625" style="62"/>
    <col min="1280" max="1280" width="40.28515625" style="62" customWidth="1"/>
    <col min="1281" max="1283" width="13.42578125" style="62" customWidth="1"/>
    <col min="1284" max="1284" width="3.42578125" style="62" customWidth="1"/>
    <col min="1285" max="1285" width="10" style="62" customWidth="1"/>
    <col min="1286" max="1535" width="9.140625" style="62"/>
    <col min="1536" max="1536" width="40.28515625" style="62" customWidth="1"/>
    <col min="1537" max="1539" width="13.42578125" style="62" customWidth="1"/>
    <col min="1540" max="1540" width="3.42578125" style="62" customWidth="1"/>
    <col min="1541" max="1541" width="10" style="62" customWidth="1"/>
    <col min="1542" max="1791" width="9.140625" style="62"/>
    <col min="1792" max="1792" width="40.28515625" style="62" customWidth="1"/>
    <col min="1793" max="1795" width="13.42578125" style="62" customWidth="1"/>
    <col min="1796" max="1796" width="3.42578125" style="62" customWidth="1"/>
    <col min="1797" max="1797" width="10" style="62" customWidth="1"/>
    <col min="1798" max="2047" width="9.140625" style="62"/>
    <col min="2048" max="2048" width="40.28515625" style="62" customWidth="1"/>
    <col min="2049" max="2051" width="13.42578125" style="62" customWidth="1"/>
    <col min="2052" max="2052" width="3.42578125" style="62" customWidth="1"/>
    <col min="2053" max="2053" width="10" style="62" customWidth="1"/>
    <col min="2054" max="2303" width="9.140625" style="62"/>
    <col min="2304" max="2304" width="40.28515625" style="62" customWidth="1"/>
    <col min="2305" max="2307" width="13.42578125" style="62" customWidth="1"/>
    <col min="2308" max="2308" width="3.42578125" style="62" customWidth="1"/>
    <col min="2309" max="2309" width="10" style="62" customWidth="1"/>
    <col min="2310" max="2559" width="9.140625" style="62"/>
    <col min="2560" max="2560" width="40.28515625" style="62" customWidth="1"/>
    <col min="2561" max="2563" width="13.42578125" style="62" customWidth="1"/>
    <col min="2564" max="2564" width="3.42578125" style="62" customWidth="1"/>
    <col min="2565" max="2565" width="10" style="62" customWidth="1"/>
    <col min="2566" max="2815" width="9.140625" style="62"/>
    <col min="2816" max="2816" width="40.28515625" style="62" customWidth="1"/>
    <col min="2817" max="2819" width="13.42578125" style="62" customWidth="1"/>
    <col min="2820" max="2820" width="3.42578125" style="62" customWidth="1"/>
    <col min="2821" max="2821" width="10" style="62" customWidth="1"/>
    <col min="2822" max="3071" width="9.140625" style="62"/>
    <col min="3072" max="3072" width="40.28515625" style="62" customWidth="1"/>
    <col min="3073" max="3075" width="13.42578125" style="62" customWidth="1"/>
    <col min="3076" max="3076" width="3.42578125" style="62" customWidth="1"/>
    <col min="3077" max="3077" width="10" style="62" customWidth="1"/>
    <col min="3078" max="3327" width="9.140625" style="62"/>
    <col min="3328" max="3328" width="40.28515625" style="62" customWidth="1"/>
    <col min="3329" max="3331" width="13.42578125" style="62" customWidth="1"/>
    <col min="3332" max="3332" width="3.42578125" style="62" customWidth="1"/>
    <col min="3333" max="3333" width="10" style="62" customWidth="1"/>
    <col min="3334" max="3583" width="9.140625" style="62"/>
    <col min="3584" max="3584" width="40.28515625" style="62" customWidth="1"/>
    <col min="3585" max="3587" width="13.42578125" style="62" customWidth="1"/>
    <col min="3588" max="3588" width="3.42578125" style="62" customWidth="1"/>
    <col min="3589" max="3589" width="10" style="62" customWidth="1"/>
    <col min="3590" max="3839" width="9.140625" style="62"/>
    <col min="3840" max="3840" width="40.28515625" style="62" customWidth="1"/>
    <col min="3841" max="3843" width="13.42578125" style="62" customWidth="1"/>
    <col min="3844" max="3844" width="3.42578125" style="62" customWidth="1"/>
    <col min="3845" max="3845" width="10" style="62" customWidth="1"/>
    <col min="3846" max="4095" width="9.140625" style="62"/>
    <col min="4096" max="4096" width="40.28515625" style="62" customWidth="1"/>
    <col min="4097" max="4099" width="13.42578125" style="62" customWidth="1"/>
    <col min="4100" max="4100" width="3.42578125" style="62" customWidth="1"/>
    <col min="4101" max="4101" width="10" style="62" customWidth="1"/>
    <col min="4102" max="4351" width="9.140625" style="62"/>
    <col min="4352" max="4352" width="40.28515625" style="62" customWidth="1"/>
    <col min="4353" max="4355" width="13.42578125" style="62" customWidth="1"/>
    <col min="4356" max="4356" width="3.42578125" style="62" customWidth="1"/>
    <col min="4357" max="4357" width="10" style="62" customWidth="1"/>
    <col min="4358" max="4607" width="9.140625" style="62"/>
    <col min="4608" max="4608" width="40.28515625" style="62" customWidth="1"/>
    <col min="4609" max="4611" width="13.42578125" style="62" customWidth="1"/>
    <col min="4612" max="4612" width="3.42578125" style="62" customWidth="1"/>
    <col min="4613" max="4613" width="10" style="62" customWidth="1"/>
    <col min="4614" max="4863" width="9.140625" style="62"/>
    <col min="4864" max="4864" width="40.28515625" style="62" customWidth="1"/>
    <col min="4865" max="4867" width="13.42578125" style="62" customWidth="1"/>
    <col min="4868" max="4868" width="3.42578125" style="62" customWidth="1"/>
    <col min="4869" max="4869" width="10" style="62" customWidth="1"/>
    <col min="4870" max="5119" width="9.140625" style="62"/>
    <col min="5120" max="5120" width="40.28515625" style="62" customWidth="1"/>
    <col min="5121" max="5123" width="13.42578125" style="62" customWidth="1"/>
    <col min="5124" max="5124" width="3.42578125" style="62" customWidth="1"/>
    <col min="5125" max="5125" width="10" style="62" customWidth="1"/>
    <col min="5126" max="5375" width="9.140625" style="62"/>
    <col min="5376" max="5376" width="40.28515625" style="62" customWidth="1"/>
    <col min="5377" max="5379" width="13.42578125" style="62" customWidth="1"/>
    <col min="5380" max="5380" width="3.42578125" style="62" customWidth="1"/>
    <col min="5381" max="5381" width="10" style="62" customWidth="1"/>
    <col min="5382" max="5631" width="9.140625" style="62"/>
    <col min="5632" max="5632" width="40.28515625" style="62" customWidth="1"/>
    <col min="5633" max="5635" width="13.42578125" style="62" customWidth="1"/>
    <col min="5636" max="5636" width="3.42578125" style="62" customWidth="1"/>
    <col min="5637" max="5637" width="10" style="62" customWidth="1"/>
    <col min="5638" max="5887" width="9.140625" style="62"/>
    <col min="5888" max="5888" width="40.28515625" style="62" customWidth="1"/>
    <col min="5889" max="5891" width="13.42578125" style="62" customWidth="1"/>
    <col min="5892" max="5892" width="3.42578125" style="62" customWidth="1"/>
    <col min="5893" max="5893" width="10" style="62" customWidth="1"/>
    <col min="5894" max="6143" width="9.140625" style="62"/>
    <col min="6144" max="6144" width="40.28515625" style="62" customWidth="1"/>
    <col min="6145" max="6147" width="13.42578125" style="62" customWidth="1"/>
    <col min="6148" max="6148" width="3.42578125" style="62" customWidth="1"/>
    <col min="6149" max="6149" width="10" style="62" customWidth="1"/>
    <col min="6150" max="6399" width="9.140625" style="62"/>
    <col min="6400" max="6400" width="40.28515625" style="62" customWidth="1"/>
    <col min="6401" max="6403" width="13.42578125" style="62" customWidth="1"/>
    <col min="6404" max="6404" width="3.42578125" style="62" customWidth="1"/>
    <col min="6405" max="6405" width="10" style="62" customWidth="1"/>
    <col min="6406" max="6655" width="9.140625" style="62"/>
    <col min="6656" max="6656" width="40.28515625" style="62" customWidth="1"/>
    <col min="6657" max="6659" width="13.42578125" style="62" customWidth="1"/>
    <col min="6660" max="6660" width="3.42578125" style="62" customWidth="1"/>
    <col min="6661" max="6661" width="10" style="62" customWidth="1"/>
    <col min="6662" max="6911" width="9.140625" style="62"/>
    <col min="6912" max="6912" width="40.28515625" style="62" customWidth="1"/>
    <col min="6913" max="6915" width="13.42578125" style="62" customWidth="1"/>
    <col min="6916" max="6916" width="3.42578125" style="62" customWidth="1"/>
    <col min="6917" max="6917" width="10" style="62" customWidth="1"/>
    <col min="6918" max="7167" width="9.140625" style="62"/>
    <col min="7168" max="7168" width="40.28515625" style="62" customWidth="1"/>
    <col min="7169" max="7171" width="13.42578125" style="62" customWidth="1"/>
    <col min="7172" max="7172" width="3.42578125" style="62" customWidth="1"/>
    <col min="7173" max="7173" width="10" style="62" customWidth="1"/>
    <col min="7174" max="7423" width="9.140625" style="62"/>
    <col min="7424" max="7424" width="40.28515625" style="62" customWidth="1"/>
    <col min="7425" max="7427" width="13.42578125" style="62" customWidth="1"/>
    <col min="7428" max="7428" width="3.42578125" style="62" customWidth="1"/>
    <col min="7429" max="7429" width="10" style="62" customWidth="1"/>
    <col min="7430" max="7679" width="9.140625" style="62"/>
    <col min="7680" max="7680" width="40.28515625" style="62" customWidth="1"/>
    <col min="7681" max="7683" width="13.42578125" style="62" customWidth="1"/>
    <col min="7684" max="7684" width="3.42578125" style="62" customWidth="1"/>
    <col min="7685" max="7685" width="10" style="62" customWidth="1"/>
    <col min="7686" max="7935" width="9.140625" style="62"/>
    <col min="7936" max="7936" width="40.28515625" style="62" customWidth="1"/>
    <col min="7937" max="7939" width="13.42578125" style="62" customWidth="1"/>
    <col min="7940" max="7940" width="3.42578125" style="62" customWidth="1"/>
    <col min="7941" max="7941" width="10" style="62" customWidth="1"/>
    <col min="7942" max="8191" width="9.140625" style="62"/>
    <col min="8192" max="8192" width="40.28515625" style="62" customWidth="1"/>
    <col min="8193" max="8195" width="13.42578125" style="62" customWidth="1"/>
    <col min="8196" max="8196" width="3.42578125" style="62" customWidth="1"/>
    <col min="8197" max="8197" width="10" style="62" customWidth="1"/>
    <col min="8198" max="8447" width="9.140625" style="62"/>
    <col min="8448" max="8448" width="40.28515625" style="62" customWidth="1"/>
    <col min="8449" max="8451" width="13.42578125" style="62" customWidth="1"/>
    <col min="8452" max="8452" width="3.42578125" style="62" customWidth="1"/>
    <col min="8453" max="8453" width="10" style="62" customWidth="1"/>
    <col min="8454" max="8703" width="9.140625" style="62"/>
    <col min="8704" max="8704" width="40.28515625" style="62" customWidth="1"/>
    <col min="8705" max="8707" width="13.42578125" style="62" customWidth="1"/>
    <col min="8708" max="8708" width="3.42578125" style="62" customWidth="1"/>
    <col min="8709" max="8709" width="10" style="62" customWidth="1"/>
    <col min="8710" max="8959" width="9.140625" style="62"/>
    <col min="8960" max="8960" width="40.28515625" style="62" customWidth="1"/>
    <col min="8961" max="8963" width="13.42578125" style="62" customWidth="1"/>
    <col min="8964" max="8964" width="3.42578125" style="62" customWidth="1"/>
    <col min="8965" max="8965" width="10" style="62" customWidth="1"/>
    <col min="8966" max="9215" width="9.140625" style="62"/>
    <col min="9216" max="9216" width="40.28515625" style="62" customWidth="1"/>
    <col min="9217" max="9219" width="13.42578125" style="62" customWidth="1"/>
    <col min="9220" max="9220" width="3.42578125" style="62" customWidth="1"/>
    <col min="9221" max="9221" width="10" style="62" customWidth="1"/>
    <col min="9222" max="9471" width="9.140625" style="62"/>
    <col min="9472" max="9472" width="40.28515625" style="62" customWidth="1"/>
    <col min="9473" max="9475" width="13.42578125" style="62" customWidth="1"/>
    <col min="9476" max="9476" width="3.42578125" style="62" customWidth="1"/>
    <col min="9477" max="9477" width="10" style="62" customWidth="1"/>
    <col min="9478" max="9727" width="9.140625" style="62"/>
    <col min="9728" max="9728" width="40.28515625" style="62" customWidth="1"/>
    <col min="9729" max="9731" width="13.42578125" style="62" customWidth="1"/>
    <col min="9732" max="9732" width="3.42578125" style="62" customWidth="1"/>
    <col min="9733" max="9733" width="10" style="62" customWidth="1"/>
    <col min="9734" max="9983" width="9.140625" style="62"/>
    <col min="9984" max="9984" width="40.28515625" style="62" customWidth="1"/>
    <col min="9985" max="9987" width="13.42578125" style="62" customWidth="1"/>
    <col min="9988" max="9988" width="3.42578125" style="62" customWidth="1"/>
    <col min="9989" max="9989" width="10" style="62" customWidth="1"/>
    <col min="9990" max="10239" width="9.140625" style="62"/>
    <col min="10240" max="10240" width="40.28515625" style="62" customWidth="1"/>
    <col min="10241" max="10243" width="13.42578125" style="62" customWidth="1"/>
    <col min="10244" max="10244" width="3.42578125" style="62" customWidth="1"/>
    <col min="10245" max="10245" width="10" style="62" customWidth="1"/>
    <col min="10246" max="10495" width="9.140625" style="62"/>
    <col min="10496" max="10496" width="40.28515625" style="62" customWidth="1"/>
    <col min="10497" max="10499" width="13.42578125" style="62" customWidth="1"/>
    <col min="10500" max="10500" width="3.42578125" style="62" customWidth="1"/>
    <col min="10501" max="10501" width="10" style="62" customWidth="1"/>
    <col min="10502" max="10751" width="9.140625" style="62"/>
    <col min="10752" max="10752" width="40.28515625" style="62" customWidth="1"/>
    <col min="10753" max="10755" width="13.42578125" style="62" customWidth="1"/>
    <col min="10756" max="10756" width="3.42578125" style="62" customWidth="1"/>
    <col min="10757" max="10757" width="10" style="62" customWidth="1"/>
    <col min="10758" max="11007" width="9.140625" style="62"/>
    <col min="11008" max="11008" width="40.28515625" style="62" customWidth="1"/>
    <col min="11009" max="11011" width="13.42578125" style="62" customWidth="1"/>
    <col min="11012" max="11012" width="3.42578125" style="62" customWidth="1"/>
    <col min="11013" max="11013" width="10" style="62" customWidth="1"/>
    <col min="11014" max="11263" width="9.140625" style="62"/>
    <col min="11264" max="11264" width="40.28515625" style="62" customWidth="1"/>
    <col min="11265" max="11267" width="13.42578125" style="62" customWidth="1"/>
    <col min="11268" max="11268" width="3.42578125" style="62" customWidth="1"/>
    <col min="11269" max="11269" width="10" style="62" customWidth="1"/>
    <col min="11270" max="11519" width="9.140625" style="62"/>
    <col min="11520" max="11520" width="40.28515625" style="62" customWidth="1"/>
    <col min="11521" max="11523" width="13.42578125" style="62" customWidth="1"/>
    <col min="11524" max="11524" width="3.42578125" style="62" customWidth="1"/>
    <col min="11525" max="11525" width="10" style="62" customWidth="1"/>
    <col min="11526" max="11775" width="9.140625" style="62"/>
    <col min="11776" max="11776" width="40.28515625" style="62" customWidth="1"/>
    <col min="11777" max="11779" width="13.42578125" style="62" customWidth="1"/>
    <col min="11780" max="11780" width="3.42578125" style="62" customWidth="1"/>
    <col min="11781" max="11781" width="10" style="62" customWidth="1"/>
    <col min="11782" max="12031" width="9.140625" style="62"/>
    <col min="12032" max="12032" width="40.28515625" style="62" customWidth="1"/>
    <col min="12033" max="12035" width="13.42578125" style="62" customWidth="1"/>
    <col min="12036" max="12036" width="3.42578125" style="62" customWidth="1"/>
    <col min="12037" max="12037" width="10" style="62" customWidth="1"/>
    <col min="12038" max="12287" width="9.140625" style="62"/>
    <col min="12288" max="12288" width="40.28515625" style="62" customWidth="1"/>
    <col min="12289" max="12291" width="13.42578125" style="62" customWidth="1"/>
    <col min="12292" max="12292" width="3.42578125" style="62" customWidth="1"/>
    <col min="12293" max="12293" width="10" style="62" customWidth="1"/>
    <col min="12294" max="12543" width="9.140625" style="62"/>
    <col min="12544" max="12544" width="40.28515625" style="62" customWidth="1"/>
    <col min="12545" max="12547" width="13.42578125" style="62" customWidth="1"/>
    <col min="12548" max="12548" width="3.42578125" style="62" customWidth="1"/>
    <col min="12549" max="12549" width="10" style="62" customWidth="1"/>
    <col min="12550" max="12799" width="9.140625" style="62"/>
    <col min="12800" max="12800" width="40.28515625" style="62" customWidth="1"/>
    <col min="12801" max="12803" width="13.42578125" style="62" customWidth="1"/>
    <col min="12804" max="12804" width="3.42578125" style="62" customWidth="1"/>
    <col min="12805" max="12805" width="10" style="62" customWidth="1"/>
    <col min="12806" max="13055" width="9.140625" style="62"/>
    <col min="13056" max="13056" width="40.28515625" style="62" customWidth="1"/>
    <col min="13057" max="13059" width="13.42578125" style="62" customWidth="1"/>
    <col min="13060" max="13060" width="3.42578125" style="62" customWidth="1"/>
    <col min="13061" max="13061" width="10" style="62" customWidth="1"/>
    <col min="13062" max="13311" width="9.140625" style="62"/>
    <col min="13312" max="13312" width="40.28515625" style="62" customWidth="1"/>
    <col min="13313" max="13315" width="13.42578125" style="62" customWidth="1"/>
    <col min="13316" max="13316" width="3.42578125" style="62" customWidth="1"/>
    <col min="13317" max="13317" width="10" style="62" customWidth="1"/>
    <col min="13318" max="13567" width="9.140625" style="62"/>
    <col min="13568" max="13568" width="40.28515625" style="62" customWidth="1"/>
    <col min="13569" max="13571" width="13.42578125" style="62" customWidth="1"/>
    <col min="13572" max="13572" width="3.42578125" style="62" customWidth="1"/>
    <col min="13573" max="13573" width="10" style="62" customWidth="1"/>
    <col min="13574" max="13823" width="9.140625" style="62"/>
    <col min="13824" max="13824" width="40.28515625" style="62" customWidth="1"/>
    <col min="13825" max="13827" width="13.42578125" style="62" customWidth="1"/>
    <col min="13828" max="13828" width="3.42578125" style="62" customWidth="1"/>
    <col min="13829" max="13829" width="10" style="62" customWidth="1"/>
    <col min="13830" max="14079" width="9.140625" style="62"/>
    <col min="14080" max="14080" width="40.28515625" style="62" customWidth="1"/>
    <col min="14081" max="14083" width="13.42578125" style="62" customWidth="1"/>
    <col min="14084" max="14084" width="3.42578125" style="62" customWidth="1"/>
    <col min="14085" max="14085" width="10" style="62" customWidth="1"/>
    <col min="14086" max="14335" width="9.140625" style="62"/>
    <col min="14336" max="14336" width="40.28515625" style="62" customWidth="1"/>
    <col min="14337" max="14339" width="13.42578125" style="62" customWidth="1"/>
    <col min="14340" max="14340" width="3.42578125" style="62" customWidth="1"/>
    <col min="14341" max="14341" width="10" style="62" customWidth="1"/>
    <col min="14342" max="14591" width="9.140625" style="62"/>
    <col min="14592" max="14592" width="40.28515625" style="62" customWidth="1"/>
    <col min="14593" max="14595" width="13.42578125" style="62" customWidth="1"/>
    <col min="14596" max="14596" width="3.42578125" style="62" customWidth="1"/>
    <col min="14597" max="14597" width="10" style="62" customWidth="1"/>
    <col min="14598" max="14847" width="9.140625" style="62"/>
    <col min="14848" max="14848" width="40.28515625" style="62" customWidth="1"/>
    <col min="14849" max="14851" width="13.42578125" style="62" customWidth="1"/>
    <col min="14852" max="14852" width="3.42578125" style="62" customWidth="1"/>
    <col min="14853" max="14853" width="10" style="62" customWidth="1"/>
    <col min="14854" max="15103" width="9.140625" style="62"/>
    <col min="15104" max="15104" width="40.28515625" style="62" customWidth="1"/>
    <col min="15105" max="15107" width="13.42578125" style="62" customWidth="1"/>
    <col min="15108" max="15108" width="3.42578125" style="62" customWidth="1"/>
    <col min="15109" max="15109" width="10" style="62" customWidth="1"/>
    <col min="15110" max="15359" width="9.140625" style="62"/>
    <col min="15360" max="15360" width="40.28515625" style="62" customWidth="1"/>
    <col min="15361" max="15363" width="13.42578125" style="62" customWidth="1"/>
    <col min="15364" max="15364" width="3.42578125" style="62" customWidth="1"/>
    <col min="15365" max="15365" width="10" style="62" customWidth="1"/>
    <col min="15366" max="15615" width="9.140625" style="62"/>
    <col min="15616" max="15616" width="40.28515625" style="62" customWidth="1"/>
    <col min="15617" max="15619" width="13.42578125" style="62" customWidth="1"/>
    <col min="15620" max="15620" width="3.42578125" style="62" customWidth="1"/>
    <col min="15621" max="15621" width="10" style="62" customWidth="1"/>
    <col min="15622" max="15871" width="9.140625" style="62"/>
    <col min="15872" max="15872" width="40.28515625" style="62" customWidth="1"/>
    <col min="15873" max="15875" width="13.42578125" style="62" customWidth="1"/>
    <col min="15876" max="15876" width="3.42578125" style="62" customWidth="1"/>
    <col min="15877" max="15877" width="10" style="62" customWidth="1"/>
    <col min="15878" max="16127" width="9.140625" style="62"/>
    <col min="16128" max="16128" width="40.28515625" style="62" customWidth="1"/>
    <col min="16129" max="16131" width="13.42578125" style="62" customWidth="1"/>
    <col min="16132" max="16132" width="3.42578125" style="62" customWidth="1"/>
    <col min="16133" max="16133" width="10" style="62" customWidth="1"/>
    <col min="16134" max="16384" width="9.140625" style="62"/>
  </cols>
  <sheetData>
    <row r="1" spans="1:12" x14ac:dyDescent="0.2">
      <c r="C1" s="253" t="s">
        <v>324</v>
      </c>
      <c r="D1" s="164"/>
      <c r="E1" s="164"/>
      <c r="F1" s="64"/>
      <c r="G1" s="64"/>
      <c r="H1" s="64"/>
      <c r="I1" s="64"/>
      <c r="J1" s="64"/>
      <c r="K1" s="64"/>
      <c r="L1" s="65"/>
    </row>
    <row r="2" spans="1:12" x14ac:dyDescent="0.2">
      <c r="C2" s="253" t="s">
        <v>280</v>
      </c>
      <c r="D2" s="164"/>
      <c r="E2" s="164"/>
      <c r="F2" s="64"/>
      <c r="G2" s="64"/>
      <c r="H2" s="64"/>
      <c r="I2" s="64"/>
      <c r="J2" s="64"/>
      <c r="K2" s="64"/>
      <c r="L2" s="65"/>
    </row>
    <row r="3" spans="1:12" x14ac:dyDescent="0.2">
      <c r="C3" s="189" t="s">
        <v>281</v>
      </c>
      <c r="D3" s="165"/>
      <c r="E3" s="165"/>
      <c r="F3" s="64"/>
      <c r="G3" s="64"/>
      <c r="H3" s="64"/>
      <c r="I3" s="64"/>
      <c r="J3" s="64"/>
      <c r="K3" s="64"/>
      <c r="L3" s="65"/>
    </row>
    <row r="4" spans="1:12" x14ac:dyDescent="0.2">
      <c r="C4" s="189" t="s">
        <v>380</v>
      </c>
      <c r="D4" s="165"/>
      <c r="E4" s="165"/>
      <c r="F4" s="64"/>
      <c r="G4" s="64"/>
      <c r="H4" s="64"/>
      <c r="I4" s="64"/>
      <c r="J4" s="64"/>
      <c r="K4" s="64"/>
      <c r="L4" s="65"/>
    </row>
    <row r="5" spans="1:12" x14ac:dyDescent="0.2">
      <c r="B5" s="254"/>
      <c r="C5" s="189" t="s">
        <v>445</v>
      </c>
      <c r="D5" s="165"/>
      <c r="E5" s="165"/>
      <c r="F5" s="21"/>
      <c r="G5" s="21"/>
      <c r="H5" s="21"/>
      <c r="I5" s="21"/>
      <c r="J5" s="21"/>
      <c r="K5" s="21"/>
      <c r="L5" s="21"/>
    </row>
    <row r="8" spans="1:12" ht="12.75" customHeight="1" x14ac:dyDescent="0.2">
      <c r="A8" s="424" t="s">
        <v>313</v>
      </c>
      <c r="B8" s="424"/>
      <c r="C8" s="424"/>
      <c r="D8" s="424"/>
    </row>
    <row r="9" spans="1:12" ht="12.75" customHeight="1" x14ac:dyDescent="0.2">
      <c r="A9" s="424" t="s">
        <v>382</v>
      </c>
      <c r="B9" s="425"/>
      <c r="C9" s="425"/>
      <c r="D9" s="425"/>
    </row>
    <row r="10" spans="1:12" ht="12.75" customHeight="1" x14ac:dyDescent="0.2">
      <c r="A10" s="424" t="s">
        <v>430</v>
      </c>
      <c r="B10" s="424"/>
      <c r="C10" s="424"/>
      <c r="D10" s="424"/>
    </row>
    <row r="11" spans="1:12" ht="12.75" customHeight="1" x14ac:dyDescent="0.2">
      <c r="A11" s="168"/>
      <c r="B11" s="168"/>
      <c r="C11" s="168"/>
    </row>
    <row r="12" spans="1:12" x14ac:dyDescent="0.2">
      <c r="A12" s="255"/>
      <c r="B12" s="256"/>
      <c r="C12" s="256"/>
      <c r="D12" s="257" t="s">
        <v>383</v>
      </c>
    </row>
    <row r="13" spans="1:12" x14ac:dyDescent="0.2">
      <c r="A13" s="70" t="s">
        <v>97</v>
      </c>
      <c r="B13" s="74" t="s">
        <v>425</v>
      </c>
      <c r="C13" s="74" t="s">
        <v>426</v>
      </c>
      <c r="D13" s="74" t="s">
        <v>284</v>
      </c>
    </row>
    <row r="14" spans="1:12" x14ac:dyDescent="0.2">
      <c r="A14" s="70">
        <v>1</v>
      </c>
      <c r="B14" s="74" t="s">
        <v>314</v>
      </c>
      <c r="C14" s="74" t="s">
        <v>315</v>
      </c>
      <c r="D14" s="74" t="s">
        <v>316</v>
      </c>
    </row>
    <row r="15" spans="1:12" s="370" customFormat="1" x14ac:dyDescent="0.2">
      <c r="A15" s="345" t="s">
        <v>111</v>
      </c>
      <c r="B15" s="368">
        <f>SUM(B16:B23)</f>
        <v>661</v>
      </c>
      <c r="C15" s="368">
        <f>SUM(C16:C24)</f>
        <v>625.79999999999995</v>
      </c>
      <c r="D15" s="369">
        <f>C15/B15</f>
        <v>0.94674735249621778</v>
      </c>
    </row>
    <row r="16" spans="1:12" ht="15.75" customHeight="1" x14ac:dyDescent="0.2">
      <c r="A16" s="426" t="s">
        <v>317</v>
      </c>
      <c r="B16" s="259">
        <f>'2'!O121</f>
        <v>106</v>
      </c>
      <c r="C16" s="259">
        <f>'2'!Q121</f>
        <v>70.8</v>
      </c>
      <c r="D16" s="337">
        <f>C16/B16</f>
        <v>0.66792452830188676</v>
      </c>
    </row>
    <row r="17" spans="1:4" s="100" customFormat="1" ht="39.75" hidden="1" customHeight="1" x14ac:dyDescent="0.2">
      <c r="A17" s="426"/>
      <c r="B17" s="260"/>
      <c r="C17" s="260"/>
      <c r="D17" s="337" t="e">
        <f t="shared" ref="D17:D22" si="0">C17/B17</f>
        <v>#DIV/0!</v>
      </c>
    </row>
    <row r="18" spans="1:4" s="100" customFormat="1" ht="27" hidden="1" customHeight="1" x14ac:dyDescent="0.2">
      <c r="A18" s="426"/>
      <c r="B18" s="260"/>
      <c r="C18" s="260"/>
      <c r="D18" s="337" t="e">
        <f t="shared" si="0"/>
        <v>#DIV/0!</v>
      </c>
    </row>
    <row r="19" spans="1:4" s="100" customFormat="1" hidden="1" x14ac:dyDescent="0.2">
      <c r="A19" s="101" t="s">
        <v>318</v>
      </c>
      <c r="B19" s="261"/>
      <c r="C19" s="261"/>
      <c r="D19" s="337" t="e">
        <f t="shared" si="0"/>
        <v>#DIV/0!</v>
      </c>
    </row>
    <row r="20" spans="1:4" s="100" customFormat="1" ht="12.75" hidden="1" customHeight="1" x14ac:dyDescent="0.2">
      <c r="A20" s="262" t="s">
        <v>238</v>
      </c>
      <c r="B20" s="261"/>
      <c r="C20" s="261"/>
      <c r="D20" s="337" t="e">
        <f t="shared" si="0"/>
        <v>#DIV/0!</v>
      </c>
    </row>
    <row r="21" spans="1:4" s="100" customFormat="1" ht="25.5" hidden="1" customHeight="1" x14ac:dyDescent="0.2">
      <c r="A21" s="263" t="s">
        <v>240</v>
      </c>
      <c r="B21" s="261"/>
      <c r="C21" s="261"/>
      <c r="D21" s="337" t="e">
        <f t="shared" si="0"/>
        <v>#DIV/0!</v>
      </c>
    </row>
    <row r="22" spans="1:4" s="66" customFormat="1" ht="15" hidden="1" customHeight="1" x14ac:dyDescent="0.2">
      <c r="A22" s="101" t="s">
        <v>318</v>
      </c>
      <c r="B22" s="259"/>
      <c r="C22" s="259"/>
      <c r="D22" s="337" t="e">
        <f t="shared" si="0"/>
        <v>#DIV/0!</v>
      </c>
    </row>
    <row r="23" spans="1:4" s="66" customFormat="1" ht="26.25" customHeight="1" x14ac:dyDescent="0.2">
      <c r="A23" s="101" t="s">
        <v>319</v>
      </c>
      <c r="B23" s="259">
        <f>'2'!O130</f>
        <v>555</v>
      </c>
      <c r="C23" s="259">
        <f>'2'!Q130</f>
        <v>555</v>
      </c>
      <c r="D23" s="337">
        <f>C23/B23</f>
        <v>1</v>
      </c>
    </row>
    <row r="24" spans="1:4" s="264" customFormat="1" hidden="1" x14ac:dyDescent="0.2">
      <c r="A24" s="202"/>
      <c r="B24" s="261">
        <v>0</v>
      </c>
      <c r="C24" s="261"/>
      <c r="D24" s="258">
        <v>100</v>
      </c>
    </row>
    <row r="25" spans="1:4" s="264" customFormat="1" hidden="1" x14ac:dyDescent="0.2">
      <c r="A25" s="289"/>
      <c r="B25" s="261"/>
      <c r="C25" s="261"/>
      <c r="D25" s="290"/>
    </row>
    <row r="26" spans="1:4" s="264" customFormat="1" x14ac:dyDescent="0.2">
      <c r="A26" s="268"/>
      <c r="B26" s="269"/>
      <c r="C26" s="269"/>
      <c r="D26" s="270"/>
    </row>
    <row r="27" spans="1:4" s="264" customFormat="1" x14ac:dyDescent="0.2">
      <c r="A27" s="268"/>
      <c r="B27" s="269"/>
      <c r="C27" s="269"/>
      <c r="D27" s="270"/>
    </row>
    <row r="28" spans="1:4" s="264" customFormat="1" x14ac:dyDescent="0.2">
      <c r="A28" s="265"/>
      <c r="B28" s="271"/>
      <c r="C28" s="271"/>
      <c r="D28" s="272"/>
    </row>
    <row r="29" spans="1:4" s="264" customFormat="1" x14ac:dyDescent="0.2">
      <c r="A29" s="265"/>
      <c r="B29" s="271"/>
      <c r="C29" s="271"/>
      <c r="D29" s="272"/>
    </row>
    <row r="30" spans="1:4" s="66" customFormat="1" x14ac:dyDescent="0.2">
      <c r="A30" s="268"/>
      <c r="B30" s="273"/>
      <c r="C30" s="273"/>
      <c r="D30" s="270"/>
    </row>
    <row r="31" spans="1:4" s="66" customFormat="1" x14ac:dyDescent="0.2">
      <c r="A31" s="265"/>
      <c r="B31" s="266"/>
      <c r="C31" s="266"/>
      <c r="D31" s="267"/>
    </row>
    <row r="32" spans="1:4" s="264" customFormat="1" x14ac:dyDescent="0.2">
      <c r="A32" s="265"/>
      <c r="B32" s="274"/>
      <c r="C32" s="274"/>
      <c r="D32" s="267"/>
    </row>
    <row r="33" spans="1:4" s="264" customFormat="1" x14ac:dyDescent="0.2">
      <c r="A33" s="275"/>
      <c r="B33" s="266"/>
      <c r="C33" s="266"/>
      <c r="D33" s="267"/>
    </row>
    <row r="34" spans="1:4" s="264" customFormat="1" x14ac:dyDescent="0.2">
      <c r="A34" s="265"/>
      <c r="B34" s="274"/>
      <c r="C34" s="274"/>
      <c r="D34" s="267"/>
    </row>
    <row r="35" spans="1:4" s="264" customFormat="1" x14ac:dyDescent="0.2">
      <c r="A35" s="275"/>
      <c r="B35" s="271"/>
      <c r="C35" s="271"/>
      <c r="D35" s="267"/>
    </row>
    <row r="36" spans="1:4" s="277" customFormat="1" ht="13.5" hidden="1" customHeight="1" x14ac:dyDescent="0.25">
      <c r="A36" s="276"/>
      <c r="B36" s="273"/>
      <c r="C36" s="273"/>
      <c r="D36" s="267"/>
    </row>
    <row r="37" spans="1:4" s="264" customFormat="1" ht="12.75" hidden="1" customHeight="1" x14ac:dyDescent="0.2">
      <c r="A37" s="268"/>
      <c r="B37" s="273"/>
      <c r="C37" s="273"/>
      <c r="D37" s="267"/>
    </row>
    <row r="38" spans="1:4" s="264" customFormat="1" hidden="1" x14ac:dyDescent="0.2">
      <c r="A38" s="265"/>
      <c r="B38" s="273"/>
      <c r="C38" s="273"/>
      <c r="D38" s="267"/>
    </row>
    <row r="39" spans="1:4" s="264" customFormat="1" hidden="1" x14ac:dyDescent="0.2">
      <c r="A39" s="265"/>
      <c r="B39" s="273"/>
      <c r="C39" s="273"/>
      <c r="D39" s="267"/>
    </row>
    <row r="40" spans="1:4" s="277" customFormat="1" ht="13.5" hidden="1" x14ac:dyDescent="0.25">
      <c r="A40" s="276"/>
      <c r="B40" s="273"/>
      <c r="C40" s="273"/>
      <c r="D40" s="267"/>
    </row>
    <row r="41" spans="1:4" s="264" customFormat="1" hidden="1" x14ac:dyDescent="0.2">
      <c r="A41" s="268"/>
      <c r="B41" s="273"/>
      <c r="C41" s="273"/>
      <c r="D41" s="267"/>
    </row>
    <row r="42" spans="1:4" s="264" customFormat="1" hidden="1" x14ac:dyDescent="0.2">
      <c r="A42" s="265"/>
      <c r="B42" s="273"/>
      <c r="C42" s="273"/>
      <c r="D42" s="267"/>
    </row>
    <row r="43" spans="1:4" s="66" customFormat="1" hidden="1" x14ac:dyDescent="0.2">
      <c r="A43" s="265"/>
      <c r="B43" s="273"/>
      <c r="C43" s="273"/>
      <c r="D43" s="267"/>
    </row>
    <row r="44" spans="1:4" s="264" customFormat="1" hidden="1" x14ac:dyDescent="0.2">
      <c r="A44" s="265"/>
      <c r="B44" s="273"/>
      <c r="C44" s="273"/>
      <c r="D44" s="267"/>
    </row>
    <row r="45" spans="1:4" s="264" customFormat="1" ht="13.5" x14ac:dyDescent="0.2">
      <c r="A45" s="276"/>
      <c r="B45" s="269"/>
      <c r="C45" s="269"/>
      <c r="D45" s="270"/>
    </row>
    <row r="46" spans="1:4" s="66" customFormat="1" x14ac:dyDescent="0.2">
      <c r="A46" s="268"/>
      <c r="B46" s="273"/>
      <c r="C46" s="273"/>
      <c r="D46" s="270"/>
    </row>
    <row r="47" spans="1:4" s="264" customFormat="1" x14ac:dyDescent="0.2">
      <c r="A47" s="265"/>
      <c r="B47" s="266"/>
      <c r="C47" s="266"/>
      <c r="D47" s="267"/>
    </row>
    <row r="48" spans="1:4" s="264" customFormat="1" hidden="1" x14ac:dyDescent="0.2">
      <c r="A48" s="268"/>
      <c r="B48" s="273"/>
      <c r="C48" s="273"/>
      <c r="D48" s="267"/>
    </row>
    <row r="49" spans="1:4" s="264" customFormat="1" hidden="1" x14ac:dyDescent="0.2">
      <c r="A49" s="265"/>
      <c r="B49" s="273"/>
      <c r="C49" s="273"/>
      <c r="D49" s="267"/>
    </row>
    <row r="50" spans="1:4" s="264" customFormat="1" x14ac:dyDescent="0.2">
      <c r="A50" s="265"/>
      <c r="B50" s="266"/>
      <c r="C50" s="266"/>
      <c r="D50" s="267"/>
    </row>
    <row r="51" spans="1:4" s="264" customFormat="1" ht="12" customHeight="1" x14ac:dyDescent="0.2">
      <c r="A51" s="275"/>
      <c r="B51" s="266"/>
      <c r="C51" s="266"/>
      <c r="D51" s="267"/>
    </row>
    <row r="52" spans="1:4" s="264" customFormat="1" ht="12" customHeight="1" x14ac:dyDescent="0.2">
      <c r="A52" s="278"/>
      <c r="B52" s="274"/>
      <c r="C52" s="274"/>
      <c r="D52" s="267"/>
    </row>
    <row r="53" spans="1:4" s="264" customFormat="1" ht="12" customHeight="1" x14ac:dyDescent="0.2">
      <c r="A53" s="279"/>
      <c r="B53" s="274"/>
      <c r="C53" s="274"/>
      <c r="D53" s="267"/>
    </row>
    <row r="54" spans="1:4" s="264" customFormat="1" ht="12" customHeight="1" x14ac:dyDescent="0.2">
      <c r="A54" s="275"/>
      <c r="B54" s="266"/>
      <c r="C54" s="266"/>
      <c r="D54" s="267"/>
    </row>
    <row r="55" spans="1:4" s="66" customFormat="1" x14ac:dyDescent="0.2">
      <c r="A55" s="268"/>
      <c r="B55" s="273"/>
      <c r="C55" s="273"/>
      <c r="D55" s="270"/>
    </row>
    <row r="56" spans="1:4" s="264" customFormat="1" x14ac:dyDescent="0.2">
      <c r="A56" s="265"/>
      <c r="B56" s="266"/>
      <c r="C56" s="266"/>
      <c r="D56" s="267"/>
    </row>
    <row r="57" spans="1:4" s="264" customFormat="1" hidden="1" x14ac:dyDescent="0.2">
      <c r="A57" s="265"/>
      <c r="B57" s="266"/>
      <c r="C57" s="266"/>
      <c r="D57" s="267"/>
    </row>
    <row r="58" spans="1:4" s="264" customFormat="1" hidden="1" x14ac:dyDescent="0.2">
      <c r="A58" s="265"/>
      <c r="B58" s="266"/>
      <c r="C58" s="266"/>
      <c r="D58" s="267"/>
    </row>
    <row r="59" spans="1:4" s="264" customFormat="1" hidden="1" x14ac:dyDescent="0.2">
      <c r="A59" s="265"/>
      <c r="B59" s="266"/>
      <c r="C59" s="266"/>
      <c r="D59" s="267"/>
    </row>
    <row r="60" spans="1:4" s="264" customFormat="1" hidden="1" x14ac:dyDescent="0.2">
      <c r="A60" s="265"/>
      <c r="B60" s="266"/>
      <c r="C60" s="266"/>
      <c r="D60" s="267"/>
    </row>
    <row r="61" spans="1:4" s="264" customFormat="1" hidden="1" x14ac:dyDescent="0.2">
      <c r="A61" s="265"/>
      <c r="B61" s="266"/>
      <c r="C61" s="266"/>
      <c r="D61" s="267"/>
    </row>
    <row r="62" spans="1:4" s="264" customFormat="1" hidden="1" x14ac:dyDescent="0.2">
      <c r="A62" s="265"/>
      <c r="B62" s="266"/>
      <c r="C62" s="266"/>
      <c r="D62" s="267"/>
    </row>
    <row r="63" spans="1:4" s="264" customFormat="1" hidden="1" x14ac:dyDescent="0.2">
      <c r="A63" s="265"/>
      <c r="B63" s="266"/>
      <c r="C63" s="266"/>
      <c r="D63" s="267"/>
    </row>
    <row r="64" spans="1:4" s="264" customFormat="1" x14ac:dyDescent="0.2">
      <c r="A64" s="265"/>
      <c r="B64" s="266"/>
      <c r="C64" s="266"/>
      <c r="D64" s="267"/>
    </row>
    <row r="65" spans="1:4" s="264" customFormat="1" x14ac:dyDescent="0.2">
      <c r="A65" s="265"/>
      <c r="B65" s="266"/>
      <c r="C65" s="266"/>
      <c r="D65" s="267"/>
    </row>
    <row r="66" spans="1:4" s="66" customFormat="1" x14ac:dyDescent="0.2">
      <c r="A66" s="268"/>
      <c r="B66" s="273"/>
      <c r="C66" s="273"/>
      <c r="D66" s="270"/>
    </row>
    <row r="67" spans="1:4" s="264" customFormat="1" x14ac:dyDescent="0.2">
      <c r="A67" s="265"/>
      <c r="B67" s="266"/>
      <c r="C67" s="266"/>
      <c r="D67" s="267"/>
    </row>
    <row r="68" spans="1:4" s="264" customFormat="1" x14ac:dyDescent="0.2">
      <c r="A68" s="265"/>
      <c r="B68" s="266"/>
      <c r="C68" s="266"/>
      <c r="D68" s="267"/>
    </row>
    <row r="69" spans="1:4" s="264" customFormat="1" x14ac:dyDescent="0.2">
      <c r="A69" s="275"/>
      <c r="B69" s="266"/>
      <c r="C69" s="266"/>
      <c r="D69" s="267"/>
    </row>
    <row r="70" spans="1:4" s="264" customFormat="1" x14ac:dyDescent="0.2">
      <c r="A70" s="265"/>
      <c r="B70" s="266"/>
      <c r="C70" s="266"/>
      <c r="D70" s="267"/>
    </row>
    <row r="71" spans="1:4" s="264" customFormat="1" x14ac:dyDescent="0.2">
      <c r="A71" s="275"/>
      <c r="B71" s="266"/>
      <c r="C71" s="266"/>
      <c r="D71" s="267"/>
    </row>
    <row r="72" spans="1:4" s="264" customFormat="1" x14ac:dyDescent="0.2">
      <c r="A72" s="265"/>
      <c r="B72" s="266"/>
      <c r="C72" s="266"/>
      <c r="D72" s="267"/>
    </row>
    <row r="73" spans="1:4" s="264" customFormat="1" x14ac:dyDescent="0.2">
      <c r="A73" s="275"/>
      <c r="B73" s="266"/>
      <c r="C73" s="266"/>
      <c r="D73" s="267"/>
    </row>
    <row r="74" spans="1:4" s="264" customFormat="1" x14ac:dyDescent="0.2">
      <c r="A74" s="275"/>
      <c r="B74" s="266"/>
      <c r="C74" s="266"/>
      <c r="D74" s="267"/>
    </row>
    <row r="75" spans="1:4" s="264" customFormat="1" x14ac:dyDescent="0.2">
      <c r="A75" s="275"/>
      <c r="B75" s="266"/>
      <c r="C75" s="266"/>
      <c r="D75" s="267"/>
    </row>
    <row r="76" spans="1:4" s="264" customFormat="1" x14ac:dyDescent="0.2">
      <c r="A76" s="265"/>
      <c r="B76" s="266"/>
      <c r="C76" s="266"/>
      <c r="D76" s="267"/>
    </row>
    <row r="77" spans="1:4" s="264" customFormat="1" x14ac:dyDescent="0.2">
      <c r="A77" s="275"/>
      <c r="B77" s="266"/>
      <c r="C77" s="266"/>
      <c r="D77" s="267"/>
    </row>
    <row r="78" spans="1:4" ht="13.5" hidden="1" customHeight="1" x14ac:dyDescent="0.2">
      <c r="A78" s="276" t="s">
        <v>320</v>
      </c>
      <c r="B78" s="266" t="e">
        <f>SUM(#REF!)</f>
        <v>#REF!</v>
      </c>
      <c r="C78" s="266" t="e">
        <f>SUM(B78:B78)</f>
        <v>#REF!</v>
      </c>
      <c r="D78" s="280" t="e">
        <f>C78/B78</f>
        <v>#REF!</v>
      </c>
    </row>
    <row r="79" spans="1:4" ht="12.75" hidden="1" customHeight="1" x14ac:dyDescent="0.2">
      <c r="A79" s="68" t="s">
        <v>215</v>
      </c>
      <c r="B79" s="266" t="e">
        <f>SUM(#REF!)</f>
        <v>#REF!</v>
      </c>
      <c r="C79" s="266" t="e">
        <f>SUM(B79:B79)</f>
        <v>#REF!</v>
      </c>
      <c r="D79" s="280" t="e">
        <f>C79/B79</f>
        <v>#REF!</v>
      </c>
    </row>
    <row r="80" spans="1:4" ht="63.75" hidden="1" x14ac:dyDescent="0.2">
      <c r="A80" s="281" t="s">
        <v>321</v>
      </c>
      <c r="B80" s="266" t="e">
        <f>SUM(#REF!)</f>
        <v>#REF!</v>
      </c>
      <c r="C80" s="266" t="e">
        <f>SUM(B80:B80)</f>
        <v>#REF!</v>
      </c>
      <c r="D80" s="280" t="e">
        <f>C80/B80</f>
        <v>#REF!</v>
      </c>
    </row>
    <row r="81" spans="1:4" ht="12.75" hidden="1" customHeight="1" x14ac:dyDescent="0.2">
      <c r="A81" s="275" t="s">
        <v>215</v>
      </c>
      <c r="B81" s="266" t="e">
        <f>SUM(#REF!)</f>
        <v>#REF!</v>
      </c>
      <c r="C81" s="266" t="e">
        <f>SUM(B81:B81)</f>
        <v>#REF!</v>
      </c>
      <c r="D81" s="280" t="e">
        <f>C81/B81</f>
        <v>#REF!</v>
      </c>
    </row>
    <row r="82" spans="1:4" x14ac:dyDescent="0.2">
      <c r="A82" s="275"/>
      <c r="B82" s="282"/>
      <c r="C82" s="282"/>
      <c r="D82" s="280"/>
    </row>
    <row r="89" spans="1:4" hidden="1" x14ac:dyDescent="0.2">
      <c r="A89" s="164" t="s">
        <v>322</v>
      </c>
      <c r="B89" s="65">
        <f>B77+B75+B73+B69+B46+B30+B71</f>
        <v>0</v>
      </c>
      <c r="C89" s="65">
        <f>C77+C75+C73+C69+C46+C30+C71</f>
        <v>0</v>
      </c>
    </row>
  </sheetData>
  <mergeCells count="4">
    <mergeCell ref="A8:D8"/>
    <mergeCell ref="A9:D9"/>
    <mergeCell ref="A10:D10"/>
    <mergeCell ref="A16:A18"/>
  </mergeCells>
  <printOptions horizontalCentered="1"/>
  <pageMargins left="1.1811023622047245" right="0.78740157480314965" top="0.59055118110236227" bottom="0.59055118110236227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ARM</cp:lastModifiedBy>
  <cp:lastPrinted>2022-04-12T04:12:07Z</cp:lastPrinted>
  <dcterms:created xsi:type="dcterms:W3CDTF">2005-10-28T06:18:06Z</dcterms:created>
  <dcterms:modified xsi:type="dcterms:W3CDTF">2022-05-16T00:21:18Z</dcterms:modified>
</cp:coreProperties>
</file>